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A Economico Consiglieri\Documenti_condivisi\File_Pubblicazione_Art_14\c) Compensi connessi all’assunzione della carica\Anno_2025\"/>
    </mc:Choice>
  </mc:AlternateContent>
  <xr:revisionPtr revIDLastSave="0" documentId="8_{FB49317F-DDA7-452B-A1E5-DE48E23A45A9}" xr6:coauthVersionLast="36" xr6:coauthVersionMax="36" xr10:uidLastSave="{00000000-0000-0000-0000-000000000000}"/>
  <bookViews>
    <workbookView xWindow="0" yWindow="0" windowWidth="28800" windowHeight="12705" firstSheet="2" activeTab="8" xr2:uid="{B5539C8C-BF13-4503-B4EE-4D010FD18372}"/>
  </bookViews>
  <sheets>
    <sheet name="Gennaio 2025" sheetId="1" r:id="rId1"/>
    <sheet name="Febbraio 2025" sheetId="2" r:id="rId2"/>
    <sheet name="Marzo 2025" sheetId="3" r:id="rId3"/>
    <sheet name="Aprile 2025" sheetId="4" r:id="rId4"/>
    <sheet name="Maggio 2025" sheetId="5" r:id="rId5"/>
    <sheet name="Giugno 2025" sheetId="6" r:id="rId6"/>
    <sheet name="Luglio 2025" sheetId="7" r:id="rId7"/>
    <sheet name="Agosto 2025" sheetId="8" r:id="rId8"/>
    <sheet name="Settembre 2025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9" l="1"/>
  <c r="F39" i="9"/>
  <c r="G38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G17" i="9"/>
  <c r="F17" i="9"/>
  <c r="F16" i="9"/>
  <c r="F15" i="9"/>
  <c r="G14" i="9"/>
  <c r="F14" i="9"/>
  <c r="F13" i="9"/>
  <c r="F12" i="9"/>
  <c r="G11" i="9"/>
  <c r="F11" i="9"/>
  <c r="F10" i="9"/>
  <c r="F9" i="9"/>
  <c r="F8" i="9"/>
  <c r="G7" i="9"/>
  <c r="F7" i="9"/>
  <c r="G6" i="9"/>
  <c r="F6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G5" i="9"/>
  <c r="F5" i="9"/>
  <c r="A5" i="9"/>
  <c r="F4" i="9"/>
  <c r="F40" i="8" l="1"/>
  <c r="F39" i="8"/>
  <c r="G38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G17" i="8"/>
  <c r="F17" i="8"/>
  <c r="F16" i="8"/>
  <c r="F15" i="8"/>
  <c r="G14" i="8"/>
  <c r="F14" i="8"/>
  <c r="F13" i="8"/>
  <c r="F12" i="8"/>
  <c r="G11" i="8"/>
  <c r="F11" i="8"/>
  <c r="F10" i="8"/>
  <c r="F9" i="8"/>
  <c r="F8" i="8"/>
  <c r="G7" i="8"/>
  <c r="F7" i="8"/>
  <c r="G6" i="8"/>
  <c r="F6" i="8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G5" i="8"/>
  <c r="F5" i="8"/>
  <c r="A5" i="8"/>
  <c r="F4" i="8"/>
  <c r="F40" i="7" l="1"/>
  <c r="F39" i="7"/>
  <c r="G38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G17" i="7"/>
  <c r="F17" i="7"/>
  <c r="F16" i="7"/>
  <c r="F15" i="7"/>
  <c r="G14" i="7"/>
  <c r="F14" i="7"/>
  <c r="F13" i="7"/>
  <c r="F12" i="7"/>
  <c r="G11" i="7"/>
  <c r="F11" i="7"/>
  <c r="F10" i="7"/>
  <c r="F9" i="7"/>
  <c r="F8" i="7"/>
  <c r="G7" i="7"/>
  <c r="F7" i="7"/>
  <c r="G6" i="7"/>
  <c r="F6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G5" i="7"/>
  <c r="F5" i="7"/>
  <c r="A5" i="7"/>
  <c r="F4" i="7"/>
  <c r="F40" i="6" l="1"/>
  <c r="F39" i="6"/>
  <c r="G38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G17" i="6"/>
  <c r="F17" i="6"/>
  <c r="F16" i="6"/>
  <c r="F15" i="6"/>
  <c r="G14" i="6"/>
  <c r="F14" i="6"/>
  <c r="F13" i="6"/>
  <c r="F12" i="6"/>
  <c r="G11" i="6"/>
  <c r="F11" i="6"/>
  <c r="F10" i="6"/>
  <c r="F9" i="6"/>
  <c r="F8" i="6"/>
  <c r="G7" i="6"/>
  <c r="F7" i="6"/>
  <c r="G6" i="6"/>
  <c r="F6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G5" i="6"/>
  <c r="F5" i="6"/>
  <c r="A5" i="6"/>
  <c r="F4" i="6"/>
  <c r="F40" i="5" l="1"/>
  <c r="F39" i="5"/>
  <c r="G38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G17" i="5"/>
  <c r="F17" i="5"/>
  <c r="F16" i="5"/>
  <c r="F15" i="5"/>
  <c r="G14" i="5"/>
  <c r="F14" i="5"/>
  <c r="F13" i="5"/>
  <c r="F12" i="5"/>
  <c r="G11" i="5"/>
  <c r="F11" i="5"/>
  <c r="F10" i="5"/>
  <c r="F9" i="5"/>
  <c r="F8" i="5"/>
  <c r="G7" i="5"/>
  <c r="F7" i="5"/>
  <c r="G6" i="5"/>
  <c r="F6" i="5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G5" i="5"/>
  <c r="F5" i="5"/>
  <c r="A5" i="5"/>
  <c r="F4" i="5"/>
  <c r="F40" i="4" l="1"/>
  <c r="F39" i="4"/>
  <c r="G38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G17" i="4"/>
  <c r="F17" i="4"/>
  <c r="F16" i="4"/>
  <c r="F15" i="4"/>
  <c r="G14" i="4"/>
  <c r="F14" i="4"/>
  <c r="F13" i="4"/>
  <c r="F12" i="4"/>
  <c r="G11" i="4"/>
  <c r="F11" i="4"/>
  <c r="F10" i="4"/>
  <c r="F9" i="4"/>
  <c r="F8" i="4"/>
  <c r="G7" i="4"/>
  <c r="F7" i="4"/>
  <c r="G6" i="4"/>
  <c r="F6" i="4"/>
  <c r="G5" i="4"/>
  <c r="F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F4" i="4"/>
  <c r="G38" i="3" l="1"/>
  <c r="G17" i="3"/>
  <c r="G14" i="3"/>
  <c r="G11" i="3"/>
  <c r="G7" i="3"/>
  <c r="G6" i="3"/>
  <c r="G5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F4" i="3"/>
  <c r="F40" i="2" l="1"/>
  <c r="F39" i="2"/>
  <c r="G38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G17" i="2"/>
  <c r="F17" i="2"/>
  <c r="F16" i="2"/>
  <c r="F15" i="2"/>
  <c r="G14" i="2"/>
  <c r="F14" i="2"/>
  <c r="F13" i="2"/>
  <c r="F12" i="2"/>
  <c r="G11" i="2"/>
  <c r="F11" i="2"/>
  <c r="F10" i="2"/>
  <c r="F9" i="2"/>
  <c r="F8" i="2"/>
  <c r="G7" i="2"/>
  <c r="F7" i="2"/>
  <c r="G6" i="2"/>
  <c r="F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G5" i="2"/>
  <c r="F5" i="2"/>
  <c r="A5" i="2"/>
  <c r="F4" i="2"/>
  <c r="G38" i="1" l="1"/>
  <c r="G17" i="1"/>
  <c r="G14" i="1"/>
  <c r="G11" i="1"/>
  <c r="G7" i="1"/>
  <c r="G6" i="1"/>
  <c r="G5" i="1"/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F4" i="1"/>
</calcChain>
</file>

<file path=xl/sharedStrings.xml><?xml version="1.0" encoding="utf-8"?>
<sst xmlns="http://schemas.openxmlformats.org/spreadsheetml/2006/main" count="523" uniqueCount="67">
  <si>
    <t>N.</t>
  </si>
  <si>
    <t>Consigliere/Assessore</t>
  </si>
  <si>
    <t>Periodo di liquidazione</t>
  </si>
  <si>
    <t xml:space="preserve">Indennità di carica </t>
  </si>
  <si>
    <t xml:space="preserve">Indennità di funzione </t>
  </si>
  <si>
    <t xml:space="preserve">Totale Indennità </t>
  </si>
  <si>
    <t>Totale Indennità netta *</t>
  </si>
  <si>
    <t>Rimborso spese per l'esercizio del mandato -  quota fissa</t>
  </si>
  <si>
    <t>Rimborso spese per l'esercizio del mandato -  quota variabile</t>
  </si>
  <si>
    <t>Rimborso spese per l'esercizio del mandato -  quota variabile arretrati</t>
  </si>
  <si>
    <t>Decurtazioni</t>
  </si>
  <si>
    <t>Totale rimborso spese</t>
  </si>
  <si>
    <t>Rimborso spese missioni</t>
  </si>
  <si>
    <t>ACCIARRI MONICA</t>
  </si>
  <si>
    <t>ACQUAROLI FRANCESCO</t>
  </si>
  <si>
    <t>AGUZZI STEFANO</t>
  </si>
  <si>
    <t>ANTONINI ANDREA MARIA</t>
  </si>
  <si>
    <t>ASSENTI ANDREA</t>
  </si>
  <si>
    <t>AUSILI MARCO</t>
  </si>
  <si>
    <t>BAIOCCHI NICOLA</t>
  </si>
  <si>
    <t>BALDELLI FRANCESCO</t>
  </si>
  <si>
    <t>BATTISTONI MIRELLA</t>
  </si>
  <si>
    <t>BILO' MIRKO</t>
  </si>
  <si>
    <t>BIONDI CHIARA</t>
  </si>
  <si>
    <t>BORA MANUELA</t>
  </si>
  <si>
    <t>BORRONI PIERPAOLO</t>
  </si>
  <si>
    <t>BRANDONI GOFFREDO</t>
  </si>
  <si>
    <t>CANCELLIERI GIORGIO</t>
  </si>
  <si>
    <t>CARANCINI ROMANO</t>
  </si>
  <si>
    <t>CASINI ANNA</t>
  </si>
  <si>
    <t>CESETTI FABRIZIO</t>
  </si>
  <si>
    <t>DALLASTA GIOVANNI</t>
  </si>
  <si>
    <t>ELEZI LINDITA</t>
  </si>
  <si>
    <t>LATINI DINO</t>
  </si>
  <si>
    <t>LIVI SIMONE</t>
  </si>
  <si>
    <t>LUPINI SIMONA</t>
  </si>
  <si>
    <t>MANGIALARDI MAURIZIO</t>
  </si>
  <si>
    <t>MARCOZZI JESSICA</t>
  </si>
  <si>
    <t>MARINANGELI MARCO</t>
  </si>
  <si>
    <t>MARINELLI RENZO</t>
  </si>
  <si>
    <t>MASTROVINCENZO ANTONIO</t>
  </si>
  <si>
    <t>MENGHI ANNA</t>
  </si>
  <si>
    <t>MINARDI RENATO CLAUDIO</t>
  </si>
  <si>
    <t>PASQUI GIANLUCA</t>
  </si>
  <si>
    <t>PUTZU ANDREA</t>
  </si>
  <si>
    <t>ROSSI GIACOMO</t>
  </si>
  <si>
    <t>RUGGERI MARTA CARMELA RAIMONDA</t>
  </si>
  <si>
    <t>SALTAMARTINI FILIPPO</t>
  </si>
  <si>
    <t>SANTARELLI LUCA</t>
  </si>
  <si>
    <t>VITRI MICAELA</t>
  </si>
  <si>
    <t>*</t>
  </si>
  <si>
    <t>Nota: l'importo dell'indennità netta del singolo Consigliere può variare in base all'eventuale applicazione delle seguenti variabili:</t>
  </si>
  <si>
    <t>Contributi previdenziali onerosi</t>
  </si>
  <si>
    <t>Termine periodo contribuzione obbligatoria per indennità di fine mandato</t>
  </si>
  <si>
    <t>Applicazione detrazioni per carichi di famiglia</t>
  </si>
  <si>
    <t>Applicazione aliquota IRPEF fissa</t>
  </si>
  <si>
    <t>Trattenute di altra natura</t>
  </si>
  <si>
    <t>MESE DI GENNAIO 2025</t>
  </si>
  <si>
    <t>MESE DI FEBBRAIO 2025</t>
  </si>
  <si>
    <t>MESE DI MARZO 2025</t>
  </si>
  <si>
    <t>MESE DI APRILE 2025</t>
  </si>
  <si>
    <t>MESE DI MAGGIO 2025</t>
  </si>
  <si>
    <t>MESE DI GIUGNO 2025</t>
  </si>
  <si>
    <t>MESE DI LUGLIO 2025</t>
  </si>
  <si>
    <t>MESE DI AGOSTO 2025</t>
  </si>
  <si>
    <t>MESE DI SETTEMBRE 2025</t>
  </si>
  <si>
    <t>2457.78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</si>
</sst>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1"/>
    </font>
    <font>
      <sz val="9"/>
      <name val="Arial"/>
      <family val="2"/>
    </font>
    <font>
      <sz val="9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6" fillId="0" borderId="1" xfId="0" applyNumberFormat="1" applyFont="1" applyBorder="1"/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0" fillId="0" borderId="0" xfId="0" applyNumberFormat="1"/>
    <xf numFmtId="0" fontId="1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E3E2A-E358-48F5-A449-34FA34FA2CA4}">
  <dimension ref="A1:M49"/>
  <sheetViews>
    <sheetView topLeftCell="A7" zoomScale="93" zoomScaleNormal="93" workbookViewId="0">
      <selection activeCell="G41" sqref="G41"/>
    </sheetView>
  </sheetViews>
  <sheetFormatPr defaultRowHeight="12.75" x14ac:dyDescent="0.2"/>
  <cols>
    <col min="1" max="1" width="8.140625" customWidth="1"/>
    <col min="2" max="2" width="22.8554687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3084.63</v>
      </c>
      <c r="H4" s="10">
        <v>2700</v>
      </c>
      <c r="I4" s="10">
        <v>295.2</v>
      </c>
      <c r="J4" s="12"/>
      <c r="K4" s="12"/>
      <c r="L4" s="10">
        <v>2995.2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>
        <v>2392.5</v>
      </c>
      <c r="F5" s="10">
        <f t="shared" si="0"/>
        <v>8792.5</v>
      </c>
      <c r="G5" s="11">
        <f>2566.08+1363.72</f>
        <v>3929.8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>
        <v>1435.5</v>
      </c>
      <c r="F6" s="10">
        <f t="shared" si="0"/>
        <v>7835.5</v>
      </c>
      <c r="G6" s="11">
        <f>2589.98+818.23</f>
        <v>3408.21</v>
      </c>
      <c r="H6" s="10">
        <v>2700</v>
      </c>
      <c r="I6" s="10">
        <v>536.80000000000007</v>
      </c>
      <c r="J6" s="12"/>
      <c r="K6" s="12"/>
      <c r="L6" s="10">
        <v>3236.8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>
        <v>1435.5</v>
      </c>
      <c r="F7" s="10">
        <f t="shared" si="0"/>
        <v>7835.5</v>
      </c>
      <c r="G7" s="11">
        <f>2589.98+818.23</f>
        <v>3408.21</v>
      </c>
      <c r="H7" s="10">
        <v>2700</v>
      </c>
      <c r="I7" s="10">
        <v>1180.8</v>
      </c>
      <c r="J7" s="12"/>
      <c r="K7" s="12"/>
      <c r="L7" s="10">
        <v>3880.8</v>
      </c>
      <c r="M7" s="10"/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2625.7</v>
      </c>
      <c r="H8" s="10">
        <v>2700</v>
      </c>
      <c r="I8" s="10">
        <v>216</v>
      </c>
      <c r="J8" s="12"/>
      <c r="K8" s="12"/>
      <c r="L8" s="10">
        <v>2916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2469.48</v>
      </c>
      <c r="H9" s="10">
        <v>2700</v>
      </c>
      <c r="I9" s="10">
        <v>72</v>
      </c>
      <c r="J9" s="12"/>
      <c r="K9" s="12"/>
      <c r="L9" s="10">
        <v>2772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3185.52</v>
      </c>
      <c r="H10" s="10">
        <v>2700</v>
      </c>
      <c r="I10" s="10">
        <v>464.8</v>
      </c>
      <c r="J10" s="12"/>
      <c r="K10" s="12">
        <v>-50</v>
      </c>
      <c r="L10" s="10">
        <v>3114.8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>
        <v>1435.5</v>
      </c>
      <c r="F11" s="10">
        <f t="shared" si="0"/>
        <v>7835.5</v>
      </c>
      <c r="G11" s="11">
        <f>2589.98+818.23</f>
        <v>3408.21</v>
      </c>
      <c r="H11" s="10">
        <v>2700</v>
      </c>
      <c r="I11" s="10">
        <v>1254.4000000000001</v>
      </c>
      <c r="J11" s="12"/>
      <c r="K11" s="12"/>
      <c r="L11" s="10">
        <v>3954.4</v>
      </c>
      <c r="M11" s="10">
        <v>357.62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2673.67</v>
      </c>
      <c r="H12" s="10">
        <v>2790</v>
      </c>
      <c r="I12" s="10">
        <v>284</v>
      </c>
      <c r="J12" s="12"/>
      <c r="K12" s="12"/>
      <c r="L12" s="10">
        <v>2984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2628.56</v>
      </c>
      <c r="H13" s="10">
        <v>2700</v>
      </c>
      <c r="I13" s="10">
        <v>294.40000000000003</v>
      </c>
      <c r="J13" s="12"/>
      <c r="K13" s="12"/>
      <c r="L13" s="10">
        <v>2994.4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>
        <v>1435.5</v>
      </c>
      <c r="F14" s="10">
        <f t="shared" si="0"/>
        <v>7835.5</v>
      </c>
      <c r="G14" s="11">
        <f>2613.69+818.23</f>
        <v>3431.92</v>
      </c>
      <c r="H14" s="10">
        <v>2700</v>
      </c>
      <c r="I14" s="10">
        <v>676</v>
      </c>
      <c r="J14" s="12"/>
      <c r="K14" s="12"/>
      <c r="L14" s="10">
        <v>3376</v>
      </c>
      <c r="M14" s="10">
        <v>131.05000000000001</v>
      </c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/>
      <c r="F15" s="10">
        <f t="shared" si="0"/>
        <v>6400</v>
      </c>
      <c r="G15" s="11">
        <v>2625.7</v>
      </c>
      <c r="H15" s="10">
        <v>2700</v>
      </c>
      <c r="I15" s="10">
        <v>21.6</v>
      </c>
      <c r="J15" s="12"/>
      <c r="K15" s="12"/>
      <c r="L15" s="10">
        <v>2721.6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2923.2</v>
      </c>
      <c r="H16" s="10">
        <v>2700</v>
      </c>
      <c r="I16" s="10">
        <v>150.4</v>
      </c>
      <c r="J16" s="12"/>
      <c r="K16" s="12"/>
      <c r="L16" s="10">
        <v>2850.4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>
        <v>1435.5</v>
      </c>
      <c r="F17" s="10">
        <f t="shared" ref="F17" si="2">SUM(D17:E17)</f>
        <v>7835.5</v>
      </c>
      <c r="G17" s="11">
        <f>2085.72+846.94</f>
        <v>2932.66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2625.7</v>
      </c>
      <c r="H18" s="10">
        <v>2700</v>
      </c>
      <c r="I18" s="10">
        <v>237.60000000000002</v>
      </c>
      <c r="J18" s="12"/>
      <c r="K18" s="12"/>
      <c r="L18" s="10">
        <v>2937.6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2920.53</v>
      </c>
      <c r="H19" s="10">
        <v>2700</v>
      </c>
      <c r="I19" s="10">
        <v>876</v>
      </c>
      <c r="J19" s="12"/>
      <c r="K19" s="12"/>
      <c r="L19" s="10">
        <v>3576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>
        <v>957</v>
      </c>
      <c r="F20" s="10">
        <f t="shared" si="0"/>
        <v>7357</v>
      </c>
      <c r="G20" s="11">
        <v>3039.64</v>
      </c>
      <c r="H20" s="10">
        <v>2700</v>
      </c>
      <c r="I20" s="10">
        <v>885.6</v>
      </c>
      <c r="J20" s="12"/>
      <c r="K20" s="12"/>
      <c r="L20" s="10">
        <v>3585.6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2920.37</v>
      </c>
      <c r="H21" s="10">
        <v>2700</v>
      </c>
      <c r="I21" s="10">
        <v>998.40000000000009</v>
      </c>
      <c r="J21" s="12"/>
      <c r="K21" s="12"/>
      <c r="L21" s="10">
        <v>3698.4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2671.97</v>
      </c>
      <c r="H22" s="10">
        <v>2700</v>
      </c>
      <c r="I22" s="10">
        <v>265.60000000000002</v>
      </c>
      <c r="J22" s="12"/>
      <c r="K22" s="12"/>
      <c r="L22" s="10">
        <v>2965.6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2463.15</v>
      </c>
      <c r="H23" s="10">
        <v>2700</v>
      </c>
      <c r="I23" s="10">
        <v>204.8</v>
      </c>
      <c r="J23" s="12"/>
      <c r="K23" s="12"/>
      <c r="L23" s="10">
        <v>2904.8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3807.64</v>
      </c>
      <c r="H24" s="10">
        <v>2700</v>
      </c>
      <c r="I24" s="10">
        <v>160</v>
      </c>
      <c r="J24" s="12"/>
      <c r="K24" s="12"/>
      <c r="L24" s="10">
        <v>2860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2566.5</v>
      </c>
      <c r="H25" s="10">
        <v>2700</v>
      </c>
      <c r="I25" s="10">
        <v>408.8</v>
      </c>
      <c r="J25" s="12"/>
      <c r="K25" s="12"/>
      <c r="L25" s="10">
        <v>3108.8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2375.9499999999998</v>
      </c>
      <c r="H26" s="10">
        <v>2700</v>
      </c>
      <c r="I26" s="10">
        <v>170.4</v>
      </c>
      <c r="J26" s="12"/>
      <c r="K26" s="12"/>
      <c r="L26" s="10">
        <v>2870.4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3108.97</v>
      </c>
      <c r="H27" s="10">
        <v>2700</v>
      </c>
      <c r="I27" s="10">
        <v>425.6</v>
      </c>
      <c r="J27" s="12"/>
      <c r="K27" s="12"/>
      <c r="L27" s="10">
        <v>3125.6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2921.38</v>
      </c>
      <c r="H28" s="10">
        <v>2700</v>
      </c>
      <c r="I28" s="10">
        <v>568</v>
      </c>
      <c r="J28" s="12"/>
      <c r="K28" s="12"/>
      <c r="L28" s="10">
        <v>3268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2625.86</v>
      </c>
      <c r="H29" s="10">
        <v>2700</v>
      </c>
      <c r="I29" s="10">
        <v>364</v>
      </c>
      <c r="J29" s="12"/>
      <c r="K29" s="12"/>
      <c r="L29" s="10">
        <v>3064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3181.76</v>
      </c>
      <c r="H30" s="10">
        <v>2700</v>
      </c>
      <c r="I30" s="10">
        <v>656</v>
      </c>
      <c r="J30" s="12"/>
      <c r="K30" s="12"/>
      <c r="L30" s="10">
        <v>3356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2920.96</v>
      </c>
      <c r="H31" s="10">
        <v>2700</v>
      </c>
      <c r="I31" s="10">
        <v>334.40000000000003</v>
      </c>
      <c r="J31" s="12"/>
      <c r="K31" s="12"/>
      <c r="L31" s="10">
        <v>3034.4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2629.63</v>
      </c>
      <c r="H32" s="10">
        <v>2700</v>
      </c>
      <c r="I32" s="10">
        <v>292</v>
      </c>
      <c r="J32" s="12"/>
      <c r="K32" s="12"/>
      <c r="L32" s="10">
        <v>2992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2668.13</v>
      </c>
      <c r="H33" s="10">
        <v>2700</v>
      </c>
      <c r="I33" s="10">
        <v>390.40000000000003</v>
      </c>
      <c r="J33" s="12"/>
      <c r="K33" s="12"/>
      <c r="L33" s="10">
        <v>3090.4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3286.07</v>
      </c>
      <c r="H34" s="10">
        <v>2700</v>
      </c>
      <c r="I34" s="10">
        <v>880</v>
      </c>
      <c r="J34" s="12"/>
      <c r="K34" s="12"/>
      <c r="L34" s="10">
        <v>3580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3181.76</v>
      </c>
      <c r="H35" s="10">
        <v>2700</v>
      </c>
      <c r="I35" s="10">
        <v>291.2</v>
      </c>
      <c r="J35" s="12"/>
      <c r="K35" s="12"/>
      <c r="L35" s="10">
        <v>2991.2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2628.56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2768.59</v>
      </c>
      <c r="H37" s="10">
        <v>2700</v>
      </c>
      <c r="I37" s="10">
        <v>195.20000000000002</v>
      </c>
      <c r="J37" s="12"/>
      <c r="K37" s="12"/>
      <c r="L37" s="10">
        <v>2895.2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>
        <v>1626.9</v>
      </c>
      <c r="F38" s="10">
        <f t="shared" si="0"/>
        <v>8026.9</v>
      </c>
      <c r="G38" s="11">
        <f>2585.19+927.33</f>
        <v>3512.52</v>
      </c>
      <c r="H38" s="10">
        <v>2700</v>
      </c>
      <c r="I38" s="10">
        <v>324</v>
      </c>
      <c r="J38" s="12"/>
      <c r="K38" s="12"/>
      <c r="L38" s="10">
        <v>3024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2450.75</v>
      </c>
      <c r="H39" s="10">
        <v>2700</v>
      </c>
      <c r="I39" s="10">
        <v>456</v>
      </c>
      <c r="J39" s="12"/>
      <c r="K39" s="12"/>
      <c r="L39" s="10">
        <v>3156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2874.88</v>
      </c>
      <c r="H40" s="10">
        <v>2700</v>
      </c>
      <c r="I40" s="10">
        <v>332</v>
      </c>
      <c r="J40" s="12"/>
      <c r="K40" s="12"/>
      <c r="L40" s="10">
        <v>3032</v>
      </c>
      <c r="M40" s="10"/>
    </row>
    <row r="41" spans="1:13" x14ac:dyDescent="0.2">
      <c r="E41" s="15"/>
      <c r="F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  <row r="49" spans="2:2" x14ac:dyDescent="0.2">
      <c r="B49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3F2E-0809-4D0E-B281-C981D9B6F3C3}">
  <dimension ref="A1:M49"/>
  <sheetViews>
    <sheetView zoomScale="93" zoomScaleNormal="93" workbookViewId="0">
      <selection activeCell="I41" sqref="I41"/>
    </sheetView>
  </sheetViews>
  <sheetFormatPr defaultRowHeight="12.75" x14ac:dyDescent="0.2"/>
  <cols>
    <col min="1" max="1" width="8.140625" customWidth="1"/>
    <col min="2" max="2" width="22.8554687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3084.63</v>
      </c>
      <c r="H4" s="10">
        <v>2700</v>
      </c>
      <c r="I4" s="10">
        <v>787.2</v>
      </c>
      <c r="J4" s="12"/>
      <c r="K4" s="12"/>
      <c r="L4" s="10">
        <v>3487.2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2566.08+1363.72</f>
        <v>3929.8</v>
      </c>
      <c r="H5" s="10">
        <v>2700</v>
      </c>
      <c r="I5" s="10">
        <v>640</v>
      </c>
      <c r="J5" s="12"/>
      <c r="K5" s="12"/>
      <c r="L5" s="10">
        <v>3340</v>
      </c>
      <c r="M5" s="10">
        <v>120</v>
      </c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2589.98+818.23</f>
        <v>3408.21</v>
      </c>
      <c r="H6" s="10">
        <v>2700</v>
      </c>
      <c r="I6" s="10">
        <v>536.80000000000007</v>
      </c>
      <c r="J6" s="12"/>
      <c r="K6" s="12"/>
      <c r="L6" s="10">
        <v>3236.8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2589.98+818.23</f>
        <v>3408.21</v>
      </c>
      <c r="H7" s="10">
        <v>2700</v>
      </c>
      <c r="I7" s="10">
        <v>1279.2</v>
      </c>
      <c r="J7" s="12"/>
      <c r="K7" s="12"/>
      <c r="L7" s="10">
        <v>3979.2</v>
      </c>
      <c r="M7" s="10">
        <v>46.04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2625.7</v>
      </c>
      <c r="H8" s="10">
        <v>2700</v>
      </c>
      <c r="I8" s="10">
        <v>288</v>
      </c>
      <c r="J8" s="12"/>
      <c r="K8" s="12"/>
      <c r="L8" s="10">
        <v>2988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2469.48</v>
      </c>
      <c r="H9" s="10">
        <v>2700</v>
      </c>
      <c r="I9" s="10">
        <v>120</v>
      </c>
      <c r="J9" s="12"/>
      <c r="K9" s="12"/>
      <c r="L9" s="10">
        <v>2820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3185.52</v>
      </c>
      <c r="H10" s="10">
        <v>2700</v>
      </c>
      <c r="I10" s="10">
        <v>597.6</v>
      </c>
      <c r="J10" s="12"/>
      <c r="K10" s="12"/>
      <c r="L10" s="10">
        <v>3297.6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2589.98+818.23</f>
        <v>3408.21</v>
      </c>
      <c r="H11" s="10">
        <v>2700</v>
      </c>
      <c r="I11" s="10">
        <v>1019.2</v>
      </c>
      <c r="J11" s="12"/>
      <c r="K11" s="12"/>
      <c r="L11" s="10">
        <v>3719.2</v>
      </c>
      <c r="M11" s="10">
        <v>234.3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2673.67</v>
      </c>
      <c r="H12" s="10">
        <v>2700</v>
      </c>
      <c r="I12" s="10">
        <v>170.4</v>
      </c>
      <c r="J12" s="12"/>
      <c r="K12" s="12"/>
      <c r="L12" s="10">
        <v>2870.4</v>
      </c>
      <c r="M12" s="10">
        <v>355.83</v>
      </c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2628.56</v>
      </c>
      <c r="H13" s="10">
        <v>2700</v>
      </c>
      <c r="I13" s="10">
        <v>294.40000000000003</v>
      </c>
      <c r="J13" s="12"/>
      <c r="K13" s="12"/>
      <c r="L13" s="10">
        <v>2994.4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2613.69+818.23</f>
        <v>3431.92</v>
      </c>
      <c r="H14" s="10">
        <v>2700</v>
      </c>
      <c r="I14" s="10">
        <v>624</v>
      </c>
      <c r="J14" s="12"/>
      <c r="K14" s="12"/>
      <c r="L14" s="10">
        <v>3324</v>
      </c>
      <c r="M14" s="10">
        <v>542.75</v>
      </c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1276</v>
      </c>
      <c r="F15" s="10">
        <f t="shared" si="0"/>
        <v>7676</v>
      </c>
      <c r="G15" s="11">
        <v>3387.35</v>
      </c>
      <c r="H15" s="10">
        <v>2700</v>
      </c>
      <c r="I15" s="10">
        <v>86.4</v>
      </c>
      <c r="J15" s="12"/>
      <c r="K15" s="12"/>
      <c r="L15" s="10">
        <v>2786.4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2923.2</v>
      </c>
      <c r="H16" s="10">
        <v>2700</v>
      </c>
      <c r="I16" s="10">
        <v>263.2</v>
      </c>
      <c r="J16" s="12"/>
      <c r="K16" s="12"/>
      <c r="L16" s="10">
        <v>2963.2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2085.72+846.94</f>
        <v>2932.66</v>
      </c>
      <c r="H17" s="10">
        <v>2700</v>
      </c>
      <c r="I17" s="10">
        <v>176</v>
      </c>
      <c r="J17" s="12"/>
      <c r="K17" s="12"/>
      <c r="L17" s="10">
        <v>2876</v>
      </c>
      <c r="M17" s="10">
        <v>347.7</v>
      </c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2625.7</v>
      </c>
      <c r="H18" s="10">
        <v>2700</v>
      </c>
      <c r="I18" s="10">
        <v>396</v>
      </c>
      <c r="J18" s="12"/>
      <c r="K18" s="12"/>
      <c r="L18" s="10">
        <v>3096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2920.53</v>
      </c>
      <c r="H19" s="10">
        <v>2700</v>
      </c>
      <c r="I19" s="10">
        <v>876</v>
      </c>
      <c r="J19" s="12"/>
      <c r="K19" s="12"/>
      <c r="L19" s="10">
        <v>3576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>
        <v>-319</v>
      </c>
      <c r="F20" s="10">
        <f t="shared" si="0"/>
        <v>6081</v>
      </c>
      <c r="G20" s="11">
        <v>2231.67</v>
      </c>
      <c r="H20" s="10">
        <v>2700</v>
      </c>
      <c r="I20" s="10">
        <v>1082.4000000000001</v>
      </c>
      <c r="J20" s="12"/>
      <c r="K20" s="12"/>
      <c r="L20" s="10">
        <v>3782.4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2920.37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2671.97</v>
      </c>
      <c r="H22" s="10">
        <v>2700</v>
      </c>
      <c r="I22" s="10">
        <v>464.8</v>
      </c>
      <c r="J22" s="12"/>
      <c r="K22" s="12"/>
      <c r="L22" s="10">
        <v>3164.8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2463.15</v>
      </c>
      <c r="H23" s="10">
        <v>2700</v>
      </c>
      <c r="I23" s="10">
        <v>230.4</v>
      </c>
      <c r="J23" s="12"/>
      <c r="K23" s="12"/>
      <c r="L23" s="10">
        <v>2930.4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3807.64</v>
      </c>
      <c r="H24" s="10">
        <v>2700</v>
      </c>
      <c r="I24" s="10">
        <v>80</v>
      </c>
      <c r="J24" s="12"/>
      <c r="K24" s="12"/>
      <c r="L24" s="10">
        <v>2780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2566.5</v>
      </c>
      <c r="H25" s="10">
        <v>2700</v>
      </c>
      <c r="I25" s="10">
        <v>584</v>
      </c>
      <c r="J25" s="12"/>
      <c r="K25" s="12"/>
      <c r="L25" s="10">
        <v>3284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2375.9499999999998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3108.97</v>
      </c>
      <c r="H27" s="10">
        <v>2700</v>
      </c>
      <c r="I27" s="10">
        <v>577.6</v>
      </c>
      <c r="J27" s="12"/>
      <c r="K27" s="12"/>
      <c r="L27" s="10">
        <v>3277.6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2921.38</v>
      </c>
      <c r="H28" s="10">
        <v>2700</v>
      </c>
      <c r="I28" s="10">
        <v>511.20000000000005</v>
      </c>
      <c r="J28" s="12"/>
      <c r="K28" s="12"/>
      <c r="L28" s="10">
        <v>3211.2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2625.86</v>
      </c>
      <c r="H29" s="10">
        <v>2700</v>
      </c>
      <c r="I29" s="10">
        <v>364</v>
      </c>
      <c r="J29" s="12"/>
      <c r="K29" s="12"/>
      <c r="L29" s="10">
        <v>3064</v>
      </c>
      <c r="M29" s="10">
        <v>658.34</v>
      </c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3181.76</v>
      </c>
      <c r="H30" s="10">
        <v>2700</v>
      </c>
      <c r="I30" s="10">
        <v>196.8</v>
      </c>
      <c r="J30" s="12"/>
      <c r="K30" s="12"/>
      <c r="L30" s="10">
        <v>2896.8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2920.96</v>
      </c>
      <c r="H31" s="10">
        <v>2700</v>
      </c>
      <c r="I31" s="10">
        <v>395.20000000000005</v>
      </c>
      <c r="J31" s="12"/>
      <c r="K31" s="12"/>
      <c r="L31" s="10">
        <v>3095.2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2629.63</v>
      </c>
      <c r="H32" s="10">
        <v>2700</v>
      </c>
      <c r="I32" s="10">
        <v>467.20000000000005</v>
      </c>
      <c r="J32" s="12"/>
      <c r="K32" s="12"/>
      <c r="L32" s="10">
        <v>3167.2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2668.13</v>
      </c>
      <c r="H33" s="10">
        <v>2700</v>
      </c>
      <c r="I33" s="10">
        <v>439.20000000000005</v>
      </c>
      <c r="J33" s="12"/>
      <c r="K33" s="12"/>
      <c r="L33" s="10">
        <v>3139.2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3286.07</v>
      </c>
      <c r="H34" s="10">
        <v>2700</v>
      </c>
      <c r="I34" s="10">
        <v>792</v>
      </c>
      <c r="J34" s="12"/>
      <c r="K34" s="12"/>
      <c r="L34" s="10">
        <v>3492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3181.76</v>
      </c>
      <c r="H35" s="10">
        <v>2700</v>
      </c>
      <c r="I35" s="10">
        <v>249.60000000000002</v>
      </c>
      <c r="J35" s="12"/>
      <c r="K35" s="12"/>
      <c r="L35" s="10">
        <v>2949.6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2628.56</v>
      </c>
      <c r="H36" s="10">
        <v>2700</v>
      </c>
      <c r="I36" s="10">
        <v>1500</v>
      </c>
      <c r="J36" s="12"/>
      <c r="K36" s="12"/>
      <c r="L36" s="10">
        <v>4200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2768.59</v>
      </c>
      <c r="H37" s="10">
        <v>2700</v>
      </c>
      <c r="I37" s="10">
        <v>48.800000000000004</v>
      </c>
      <c r="J37" s="12"/>
      <c r="K37" s="12"/>
      <c r="L37" s="10">
        <v>2748.8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2585.19+927.33</f>
        <v>3512.52</v>
      </c>
      <c r="H38" s="10">
        <v>2700</v>
      </c>
      <c r="I38" s="10">
        <v>360</v>
      </c>
      <c r="J38" s="12"/>
      <c r="K38" s="12"/>
      <c r="L38" s="10">
        <v>3060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2450.75</v>
      </c>
      <c r="H39" s="10">
        <v>2700</v>
      </c>
      <c r="I39" s="10">
        <v>547.20000000000005</v>
      </c>
      <c r="J39" s="12"/>
      <c r="K39" s="12"/>
      <c r="L39" s="10">
        <v>3247.2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2874.88</v>
      </c>
      <c r="H40" s="10">
        <v>2700</v>
      </c>
      <c r="I40" s="10">
        <v>265.60000000000002</v>
      </c>
      <c r="J40" s="12"/>
      <c r="K40" s="12"/>
      <c r="L40" s="10">
        <v>2965.6</v>
      </c>
      <c r="M40" s="10"/>
    </row>
    <row r="41" spans="1:13" x14ac:dyDescent="0.2">
      <c r="E41" s="15"/>
      <c r="F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  <row r="49" spans="2:2" x14ac:dyDescent="0.2">
      <c r="B49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A6B7-1845-4563-A9BF-71B197B425CF}">
  <dimension ref="A1:M49"/>
  <sheetViews>
    <sheetView topLeftCell="A25" zoomScale="93" zoomScaleNormal="93" workbookViewId="0">
      <selection activeCell="L41" sqref="L41"/>
    </sheetView>
  </sheetViews>
  <sheetFormatPr defaultRowHeight="12.75" x14ac:dyDescent="0.2"/>
  <cols>
    <col min="1" max="1" width="8.140625" customWidth="1"/>
    <col min="2" max="2" width="22.8554687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59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688.80000000000007</v>
      </c>
      <c r="J4" s="12"/>
      <c r="K4" s="12"/>
      <c r="L4" s="10">
        <v>3388.8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536.80000000000007</v>
      </c>
      <c r="J6" s="12"/>
      <c r="K6" s="12"/>
      <c r="L6" s="10">
        <v>3236.8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1377.6000000000001</v>
      </c>
      <c r="J7" s="12"/>
      <c r="K7" s="12"/>
      <c r="L7" s="10">
        <v>4077.6000000000004</v>
      </c>
      <c r="M7" s="10">
        <v>2.8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504</v>
      </c>
      <c r="J8" s="12"/>
      <c r="K8" s="12">
        <v>-100</v>
      </c>
      <c r="L8" s="10">
        <v>3104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128</v>
      </c>
      <c r="J9" s="12"/>
      <c r="K9" s="12"/>
      <c r="L9" s="10">
        <v>2828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730.40000000000009</v>
      </c>
      <c r="J10" s="12"/>
      <c r="K10" s="12"/>
      <c r="L10" s="10">
        <v>3430.4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940.80000000000007</v>
      </c>
      <c r="J11" s="12"/>
      <c r="K11" s="12"/>
      <c r="L11" s="10">
        <v>3640.8</v>
      </c>
      <c r="M11" s="10">
        <v>485.1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340.8</v>
      </c>
      <c r="J12" s="12"/>
      <c r="K12" s="12"/>
      <c r="L12" s="10">
        <v>3040.8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239.20000000000002</v>
      </c>
      <c r="J13" s="12"/>
      <c r="K13" s="12"/>
      <c r="L13" s="10">
        <v>2939.2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624</v>
      </c>
      <c r="J14" s="12"/>
      <c r="K14" s="12"/>
      <c r="L14" s="10">
        <v>3324</v>
      </c>
      <c r="M14" s="10">
        <v>29</v>
      </c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3193.56</v>
      </c>
      <c r="H15" s="10">
        <v>2700</v>
      </c>
      <c r="I15" s="10">
        <v>108</v>
      </c>
      <c r="J15" s="12"/>
      <c r="K15" s="12"/>
      <c r="L15" s="10">
        <v>2808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300.8</v>
      </c>
      <c r="J16" s="12"/>
      <c r="K16" s="12">
        <v>-400</v>
      </c>
      <c r="L16" s="10">
        <v>2600.8000000000002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158.4</v>
      </c>
      <c r="J17" s="12"/>
      <c r="K17" s="12"/>
      <c r="L17" s="10">
        <v>2858.4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554.4</v>
      </c>
      <c r="J18" s="12"/>
      <c r="K18" s="12"/>
      <c r="L18" s="10">
        <v>3254.4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992.80000000000007</v>
      </c>
      <c r="J19" s="12"/>
      <c r="K19" s="12"/>
      <c r="L19" s="10">
        <v>3692.8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2424.8200000000002</v>
      </c>
      <c r="H20" s="10">
        <v>2700</v>
      </c>
      <c r="I20" s="10">
        <v>1180.8</v>
      </c>
      <c r="J20" s="12"/>
      <c r="K20" s="12">
        <v>-100</v>
      </c>
      <c r="L20" s="10">
        <v>3780.8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2906.87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597.6</v>
      </c>
      <c r="J22" s="12"/>
      <c r="K22" s="12"/>
      <c r="L22" s="10">
        <v>3297.6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281.60000000000002</v>
      </c>
      <c r="J23" s="12"/>
      <c r="K23" s="12"/>
      <c r="L23" s="10">
        <v>2981.6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208</v>
      </c>
      <c r="J24" s="12"/>
      <c r="K24" s="12"/>
      <c r="L24" s="10">
        <v>2908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2555.2800000000002</v>
      </c>
      <c r="H25" s="10">
        <v>2700</v>
      </c>
      <c r="I25" s="10">
        <v>584</v>
      </c>
      <c r="J25" s="12"/>
      <c r="K25" s="12"/>
      <c r="L25" s="10">
        <v>3284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2365.27</v>
      </c>
      <c r="H26" s="10">
        <v>2700</v>
      </c>
      <c r="I26" s="10">
        <v>340.8</v>
      </c>
      <c r="J26" s="12"/>
      <c r="K26" s="12"/>
      <c r="L26" s="10">
        <v>3040.8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3096.37</v>
      </c>
      <c r="H27" s="10">
        <v>2700</v>
      </c>
      <c r="I27" s="10">
        <v>547.20000000000005</v>
      </c>
      <c r="J27" s="12"/>
      <c r="K27" s="12"/>
      <c r="L27" s="10">
        <v>3247.2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2907.88</v>
      </c>
      <c r="H28" s="10">
        <v>2700</v>
      </c>
      <c r="I28" s="10">
        <v>397.6</v>
      </c>
      <c r="J28" s="12"/>
      <c r="K28" s="12"/>
      <c r="L28" s="10">
        <v>3097.6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416</v>
      </c>
      <c r="J29" s="12"/>
      <c r="K29" s="12"/>
      <c r="L29" s="10">
        <v>3116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590.4</v>
      </c>
      <c r="J30" s="12"/>
      <c r="K30" s="12"/>
      <c r="L30" s="10">
        <v>3290.4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2907.46</v>
      </c>
      <c r="H31" s="10">
        <v>2700</v>
      </c>
      <c r="I31" s="10">
        <v>364.8</v>
      </c>
      <c r="J31" s="12"/>
      <c r="K31" s="12"/>
      <c r="L31" s="10">
        <v>3064.8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467.20000000000005</v>
      </c>
      <c r="J32" s="12"/>
      <c r="K32" s="12"/>
      <c r="L32" s="10">
        <v>3167.2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439.20000000000005</v>
      </c>
      <c r="J33" s="12"/>
      <c r="K33" s="12"/>
      <c r="L33" s="10">
        <v>3139.2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1056</v>
      </c>
      <c r="J34" s="12"/>
      <c r="K34" s="12"/>
      <c r="L34" s="10">
        <v>3756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457.6</v>
      </c>
      <c r="J35" s="12"/>
      <c r="K35" s="12"/>
      <c r="L35" s="10">
        <v>3157.6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292.8</v>
      </c>
      <c r="J37" s="12"/>
      <c r="K37" s="12"/>
      <c r="L37" s="10">
        <v>2992.8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432</v>
      </c>
      <c r="J38" s="12"/>
      <c r="K38" s="12">
        <v>-300</v>
      </c>
      <c r="L38" s="10">
        <v>2832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395.20000000000005</v>
      </c>
      <c r="J39" s="12"/>
      <c r="K39" s="12"/>
      <c r="L39" s="10">
        <v>3095.2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597.6</v>
      </c>
      <c r="J40" s="12"/>
      <c r="K40" s="12"/>
      <c r="L40" s="10">
        <v>3297.6</v>
      </c>
      <c r="M40" s="10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  <row r="49" spans="2:2" x14ac:dyDescent="0.2">
      <c r="B49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D360-7333-4815-A1BB-4A5C6A15AB88}">
  <dimension ref="A1:M49"/>
  <sheetViews>
    <sheetView zoomScale="93" zoomScaleNormal="93" workbookViewId="0">
      <selection activeCell="O13" sqref="O13"/>
    </sheetView>
  </sheetViews>
  <sheetFormatPr defaultRowHeight="12.75" x14ac:dyDescent="0.2"/>
  <cols>
    <col min="1" max="1" width="8.140625" customWidth="1"/>
    <col min="2" max="2" width="22.8554687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492</v>
      </c>
      <c r="J4" s="12"/>
      <c r="K4" s="12"/>
      <c r="L4" s="10">
        <v>3192</v>
      </c>
      <c r="M4" s="10">
        <v>111.92</v>
      </c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787.2</v>
      </c>
      <c r="J7" s="12"/>
      <c r="K7" s="12"/>
      <c r="L7" s="10">
        <v>3487.2</v>
      </c>
      <c r="M7" s="10">
        <v>2864.64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648</v>
      </c>
      <c r="J8" s="12"/>
      <c r="K8" s="12"/>
      <c r="L8" s="10">
        <v>3348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120</v>
      </c>
      <c r="J9" s="12"/>
      <c r="K9" s="12"/>
      <c r="L9" s="10">
        <v>2820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597.6</v>
      </c>
      <c r="J10" s="12"/>
      <c r="K10" s="12"/>
      <c r="L10" s="10">
        <v>3297.6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1097.6000000000001</v>
      </c>
      <c r="J11" s="12"/>
      <c r="K11" s="12"/>
      <c r="L11" s="10">
        <v>3797.6000000000004</v>
      </c>
      <c r="M11" s="10">
        <v>497.35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511.20000000000005</v>
      </c>
      <c r="J12" s="12"/>
      <c r="K12" s="12"/>
      <c r="L12" s="10">
        <v>3211.2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312.8</v>
      </c>
      <c r="J13" s="12"/>
      <c r="K13" s="12"/>
      <c r="L13" s="10">
        <v>3012.8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520</v>
      </c>
      <c r="J14" s="12"/>
      <c r="K14" s="12"/>
      <c r="L14" s="10">
        <v>3220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3193.56</v>
      </c>
      <c r="H15" s="10">
        <v>2700</v>
      </c>
      <c r="I15" s="10">
        <v>172.8</v>
      </c>
      <c r="J15" s="12"/>
      <c r="K15" s="12"/>
      <c r="L15" s="10">
        <v>2872.8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263.2</v>
      </c>
      <c r="J16" s="12"/>
      <c r="K16" s="12"/>
      <c r="L16" s="10">
        <v>2963.2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396</v>
      </c>
      <c r="J18" s="12"/>
      <c r="K18" s="12"/>
      <c r="L18" s="10">
        <v>3096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1168</v>
      </c>
      <c r="J19" s="12"/>
      <c r="K19" s="12"/>
      <c r="L19" s="10">
        <v>3868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2424.8200000000002</v>
      </c>
      <c r="H20" s="10">
        <v>2700</v>
      </c>
      <c r="I20" s="10">
        <v>1180.8</v>
      </c>
      <c r="J20" s="12"/>
      <c r="K20" s="12"/>
      <c r="L20" s="10">
        <v>3880.8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2906.87</v>
      </c>
      <c r="H21" s="10">
        <v>2700</v>
      </c>
      <c r="I21" s="10">
        <v>1123.2</v>
      </c>
      <c r="J21" s="12"/>
      <c r="K21" s="12"/>
      <c r="L21" s="10">
        <v>3823.2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398.40000000000003</v>
      </c>
      <c r="J22" s="12"/>
      <c r="K22" s="12"/>
      <c r="L22" s="10">
        <v>3098.4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307.20000000000005</v>
      </c>
      <c r="J23" s="12"/>
      <c r="K23" s="12"/>
      <c r="L23" s="10">
        <v>3007.2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208</v>
      </c>
      <c r="J24" s="12"/>
      <c r="K24" s="12"/>
      <c r="L24" s="10">
        <v>2908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584</v>
      </c>
      <c r="J25" s="12"/>
      <c r="K25" s="12"/>
      <c r="L25" s="10">
        <v>3284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284</v>
      </c>
      <c r="J26" s="12"/>
      <c r="K26" s="12"/>
      <c r="L26" s="10">
        <v>2984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577.6</v>
      </c>
      <c r="J27" s="12"/>
      <c r="K27" s="12"/>
      <c r="L27" s="10">
        <v>3277.6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2907.88</v>
      </c>
      <c r="H28" s="10">
        <v>2700</v>
      </c>
      <c r="I28" s="10">
        <v>340.8</v>
      </c>
      <c r="J28" s="12"/>
      <c r="K28" s="12"/>
      <c r="L28" s="10">
        <v>3040.8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364</v>
      </c>
      <c r="J29" s="12"/>
      <c r="K29" s="12"/>
      <c r="L29" s="10">
        <v>3064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590.4</v>
      </c>
      <c r="J30" s="12"/>
      <c r="K30" s="12"/>
      <c r="L30" s="10">
        <v>3290.4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2907.46</v>
      </c>
      <c r="H31" s="10">
        <v>2700</v>
      </c>
      <c r="I31" s="10">
        <v>395.20000000000005</v>
      </c>
      <c r="J31" s="12"/>
      <c r="K31" s="12"/>
      <c r="L31" s="10">
        <v>3095.2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408.8</v>
      </c>
      <c r="J32" s="12"/>
      <c r="K32" s="12"/>
      <c r="L32" s="10">
        <v>3108.8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390.40000000000003</v>
      </c>
      <c r="J33" s="12"/>
      <c r="K33" s="12"/>
      <c r="L33" s="10">
        <v>3090.4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880</v>
      </c>
      <c r="J34" s="12"/>
      <c r="K34" s="12"/>
      <c r="L34" s="10">
        <v>3580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374.40000000000003</v>
      </c>
      <c r="J35" s="12"/>
      <c r="K35" s="12"/>
      <c r="L35" s="10">
        <v>3074.4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1500</v>
      </c>
      <c r="J36" s="12"/>
      <c r="K36" s="12"/>
      <c r="L36" s="10">
        <v>4200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390.40000000000003</v>
      </c>
      <c r="J37" s="12"/>
      <c r="K37" s="12"/>
      <c r="L37" s="10">
        <v>3090.4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468</v>
      </c>
      <c r="J38" s="12"/>
      <c r="K38" s="12"/>
      <c r="L38" s="10">
        <v>3168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486.40000000000003</v>
      </c>
      <c r="J39" s="12"/>
      <c r="K39" s="12"/>
      <c r="L39" s="10">
        <v>3186.4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531.20000000000005</v>
      </c>
      <c r="J40" s="12"/>
      <c r="K40" s="12"/>
      <c r="L40" s="10">
        <v>3231.2</v>
      </c>
      <c r="M40" s="10">
        <v>30.55</v>
      </c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  <row r="49" spans="2:2" x14ac:dyDescent="0.2">
      <c r="B49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08144-580D-4391-984B-03B9A8CE1D17}">
  <dimension ref="A1:M49"/>
  <sheetViews>
    <sheetView topLeftCell="A4" zoomScale="93" zoomScaleNormal="93" workbookViewId="0">
      <selection activeCell="O28" sqref="O28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196.8</v>
      </c>
      <c r="J4" s="12"/>
      <c r="K4" s="12"/>
      <c r="L4" s="10">
        <v>2896.8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439.20000000000005</v>
      </c>
      <c r="J6" s="12"/>
      <c r="K6" s="12"/>
      <c r="L6" s="10">
        <v>3139.2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590.4</v>
      </c>
      <c r="J7" s="12"/>
      <c r="K7" s="12"/>
      <c r="L7" s="10">
        <v>3290.4</v>
      </c>
      <c r="M7" s="10"/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288</v>
      </c>
      <c r="J8" s="12"/>
      <c r="K8" s="12"/>
      <c r="L8" s="10">
        <v>2988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56</v>
      </c>
      <c r="J9" s="12"/>
      <c r="K9" s="12"/>
      <c r="L9" s="10">
        <v>2756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464.8</v>
      </c>
      <c r="J10" s="12"/>
      <c r="K10" s="12"/>
      <c r="L10" s="10">
        <v>3164.8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784</v>
      </c>
      <c r="J11" s="12"/>
      <c r="K11" s="12"/>
      <c r="L11" s="10">
        <v>3484</v>
      </c>
      <c r="M11" s="10">
        <v>110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170.4</v>
      </c>
      <c r="J12" s="12"/>
      <c r="K12" s="12"/>
      <c r="L12" s="10">
        <v>2870.4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110.4</v>
      </c>
      <c r="J13" s="12"/>
      <c r="K13" s="12"/>
      <c r="L13" s="10">
        <v>2810.4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832</v>
      </c>
      <c r="J14" s="12"/>
      <c r="K14" s="12"/>
      <c r="L14" s="10">
        <v>3532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3193.56</v>
      </c>
      <c r="H15" s="10">
        <v>2700</v>
      </c>
      <c r="I15" s="10">
        <v>129.6</v>
      </c>
      <c r="J15" s="12"/>
      <c r="K15" s="12"/>
      <c r="L15" s="10">
        <v>2829.6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225.60000000000002</v>
      </c>
      <c r="J16" s="12"/>
      <c r="K16" s="12"/>
      <c r="L16" s="10">
        <v>2925.6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316.8</v>
      </c>
      <c r="J18" s="12"/>
      <c r="K18" s="12"/>
      <c r="L18" s="10">
        <v>3016.8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992.80000000000007</v>
      </c>
      <c r="J19" s="12"/>
      <c r="K19" s="12"/>
      <c r="L19" s="10">
        <v>3692.8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2424.8200000000002</v>
      </c>
      <c r="H20" s="10">
        <v>2700</v>
      </c>
      <c r="I20" s="10">
        <v>1082.4000000000001</v>
      </c>
      <c r="J20" s="12"/>
      <c r="K20" s="12"/>
      <c r="L20" s="10">
        <v>3782.4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2906.87</v>
      </c>
      <c r="H21" s="10">
        <v>2700</v>
      </c>
      <c r="I21" s="10">
        <v>1185.6000000000001</v>
      </c>
      <c r="J21" s="12"/>
      <c r="K21" s="12"/>
      <c r="L21" s="10">
        <v>3885.6000000000004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332</v>
      </c>
      <c r="J22" s="12"/>
      <c r="K22" s="12">
        <v>-100</v>
      </c>
      <c r="L22" s="10">
        <v>2932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179.20000000000002</v>
      </c>
      <c r="J23" s="12"/>
      <c r="K23" s="12"/>
      <c r="L23" s="10">
        <v>2879.2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176</v>
      </c>
      <c r="J24" s="12"/>
      <c r="K24" s="12"/>
      <c r="L24" s="10">
        <v>2876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525.6</v>
      </c>
      <c r="J25" s="12"/>
      <c r="K25" s="12"/>
      <c r="L25" s="10">
        <v>3225.6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486.40000000000003</v>
      </c>
      <c r="J27" s="12"/>
      <c r="K27" s="12"/>
      <c r="L27" s="10">
        <v>3186.4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2907.88</v>
      </c>
      <c r="H28" s="10">
        <v>2700</v>
      </c>
      <c r="I28" s="10">
        <v>340.8</v>
      </c>
      <c r="J28" s="12"/>
      <c r="K28" s="12"/>
      <c r="L28" s="10">
        <v>3040.8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104</v>
      </c>
      <c r="J29" s="12"/>
      <c r="K29" s="12"/>
      <c r="L29" s="10">
        <v>2804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393.6</v>
      </c>
      <c r="J30" s="12"/>
      <c r="K30" s="12"/>
      <c r="L30" s="10">
        <v>3093.6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2907.46</v>
      </c>
      <c r="H31" s="10">
        <v>2700</v>
      </c>
      <c r="I31" s="10">
        <v>425.6</v>
      </c>
      <c r="J31" s="12"/>
      <c r="K31" s="12"/>
      <c r="L31" s="10">
        <v>3125.6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233.60000000000002</v>
      </c>
      <c r="J32" s="12"/>
      <c r="K32" s="12"/>
      <c r="L32" s="10">
        <v>2933.6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244</v>
      </c>
      <c r="J33" s="12"/>
      <c r="K33" s="12"/>
      <c r="L33" s="10">
        <v>2944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616</v>
      </c>
      <c r="J34" s="12"/>
      <c r="K34" s="12"/>
      <c r="L34" s="10">
        <v>3316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457.6</v>
      </c>
      <c r="J35" s="12"/>
      <c r="K35" s="12"/>
      <c r="L35" s="10">
        <v>3157.6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195.20000000000002</v>
      </c>
      <c r="J37" s="12"/>
      <c r="K37" s="12"/>
      <c r="L37" s="10">
        <v>2895.2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396</v>
      </c>
      <c r="J38" s="12"/>
      <c r="K38" s="12"/>
      <c r="L38" s="10">
        <v>3096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425.6</v>
      </c>
      <c r="J39" s="12"/>
      <c r="K39" s="12"/>
      <c r="L39" s="10">
        <v>3125.6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265.60000000000002</v>
      </c>
      <c r="J40" s="12"/>
      <c r="K40" s="12"/>
      <c r="L40" s="10">
        <v>2965.6</v>
      </c>
      <c r="M40" s="10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  <row r="49" spans="2:2" x14ac:dyDescent="0.2">
      <c r="B49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7211-7D69-4A93-9ACB-BBDA31C74874}">
  <dimension ref="A1:M49"/>
  <sheetViews>
    <sheetView zoomScale="93" zoomScaleNormal="93" workbookViewId="0">
      <selection activeCell="M32" sqref="M32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688.80000000000007</v>
      </c>
      <c r="J4" s="12"/>
      <c r="K4" s="12"/>
      <c r="L4" s="10">
        <v>3388.8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>
        <v>403</v>
      </c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787.2</v>
      </c>
      <c r="J7" s="12"/>
      <c r="K7" s="12"/>
      <c r="L7" s="10">
        <v>3487.2</v>
      </c>
      <c r="M7" s="10">
        <v>2694.38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792</v>
      </c>
      <c r="J8" s="12"/>
      <c r="K8" s="12"/>
      <c r="L8" s="10">
        <v>3492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88</v>
      </c>
      <c r="J9" s="12"/>
      <c r="K9" s="12">
        <v>-300</v>
      </c>
      <c r="L9" s="10">
        <v>2488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597.6</v>
      </c>
      <c r="J10" s="12"/>
      <c r="K10" s="12"/>
      <c r="L10" s="10">
        <v>3297.6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1097.6000000000001</v>
      </c>
      <c r="J11" s="12"/>
      <c r="K11" s="12"/>
      <c r="L11" s="10">
        <v>3797.6000000000004</v>
      </c>
      <c r="M11" s="10"/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340.8</v>
      </c>
      <c r="J12" s="12"/>
      <c r="K12" s="12"/>
      <c r="L12" s="10">
        <v>3040.8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276</v>
      </c>
      <c r="J13" s="12"/>
      <c r="K13" s="12"/>
      <c r="L13" s="10">
        <v>2976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572</v>
      </c>
      <c r="J14" s="12"/>
      <c r="K14" s="12"/>
      <c r="L14" s="10">
        <v>3272</v>
      </c>
      <c r="M14" s="10">
        <v>1061.0999999999999</v>
      </c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3248.28</v>
      </c>
      <c r="H15" s="10">
        <v>2700</v>
      </c>
      <c r="I15" s="10">
        <v>194.4</v>
      </c>
      <c r="J15" s="12"/>
      <c r="K15" s="12"/>
      <c r="L15" s="10">
        <v>2894.4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225.60000000000002</v>
      </c>
      <c r="J16" s="12"/>
      <c r="K16" s="12"/>
      <c r="L16" s="10">
        <v>2925.6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158.4</v>
      </c>
      <c r="J17" s="12"/>
      <c r="K17" s="12"/>
      <c r="L17" s="10">
        <v>2858.4</v>
      </c>
      <c r="M17" s="10">
        <v>543.75</v>
      </c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475.20000000000005</v>
      </c>
      <c r="J18" s="12"/>
      <c r="K18" s="12"/>
      <c r="L18" s="10">
        <v>3175.2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759.2</v>
      </c>
      <c r="J19" s="12"/>
      <c r="K19" s="12"/>
      <c r="L19" s="10">
        <v>3459.2</v>
      </c>
      <c r="M19" s="10">
        <v>512.08000000000004</v>
      </c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2487.2199999999998</v>
      </c>
      <c r="H20" s="10">
        <v>2700</v>
      </c>
      <c r="I20" s="10">
        <v>1500</v>
      </c>
      <c r="J20" s="12"/>
      <c r="K20" s="12"/>
      <c r="L20" s="10">
        <v>4200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2961.59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597.6</v>
      </c>
      <c r="J22" s="12"/>
      <c r="K22" s="12"/>
      <c r="L22" s="10">
        <v>3297.6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358.40000000000003</v>
      </c>
      <c r="J23" s="12"/>
      <c r="K23" s="12"/>
      <c r="L23" s="10">
        <v>3058.4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176</v>
      </c>
      <c r="J24" s="12"/>
      <c r="K24" s="12"/>
      <c r="L24" s="10">
        <v>2876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642.40000000000009</v>
      </c>
      <c r="J25" s="12"/>
      <c r="K25" s="12"/>
      <c r="L25" s="10">
        <v>3342.4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547.20000000000005</v>
      </c>
      <c r="J27" s="12"/>
      <c r="K27" s="12"/>
      <c r="L27" s="10">
        <v>3247.2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2962.6</v>
      </c>
      <c r="H28" s="10">
        <v>2700</v>
      </c>
      <c r="I28" s="10">
        <v>284</v>
      </c>
      <c r="J28" s="12"/>
      <c r="K28" s="12">
        <v>-100</v>
      </c>
      <c r="L28" s="10">
        <v>2884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260</v>
      </c>
      <c r="J29" s="12"/>
      <c r="K29" s="12"/>
      <c r="L29" s="10">
        <v>2960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590.4</v>
      </c>
      <c r="J30" s="12"/>
      <c r="K30" s="12"/>
      <c r="L30" s="10">
        <v>3290.4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2962.18</v>
      </c>
      <c r="H31" s="10">
        <v>2700</v>
      </c>
      <c r="I31" s="10">
        <v>364.8</v>
      </c>
      <c r="J31" s="12"/>
      <c r="K31" s="12"/>
      <c r="L31" s="10">
        <v>3064.8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467.20000000000005</v>
      </c>
      <c r="J32" s="12"/>
      <c r="K32" s="12"/>
      <c r="L32" s="10">
        <v>3167.2</v>
      </c>
      <c r="M32" s="10">
        <v>817.71</v>
      </c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341.6</v>
      </c>
      <c r="J33" s="12"/>
      <c r="K33" s="12"/>
      <c r="L33" s="10">
        <v>3041.6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704</v>
      </c>
      <c r="J34" s="12"/>
      <c r="K34" s="12"/>
      <c r="L34" s="10">
        <v>3404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332.8</v>
      </c>
      <c r="J35" s="12"/>
      <c r="K35" s="12"/>
      <c r="L35" s="10">
        <v>3032.8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341.6</v>
      </c>
      <c r="J37" s="12"/>
      <c r="K37" s="12"/>
      <c r="L37" s="10">
        <v>3041.6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468</v>
      </c>
      <c r="J38" s="12"/>
      <c r="K38" s="12"/>
      <c r="L38" s="10">
        <v>3168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486.40000000000003</v>
      </c>
      <c r="J39" s="12"/>
      <c r="K39" s="12"/>
      <c r="L39" s="10">
        <v>3186.4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664</v>
      </c>
      <c r="J40" s="12"/>
      <c r="K40" s="12"/>
      <c r="L40" s="10">
        <v>3364</v>
      </c>
      <c r="M40" s="10">
        <v>177.2</v>
      </c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  <row r="49" spans="2:2" x14ac:dyDescent="0.2">
      <c r="B49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4642B-C5C9-48AE-922B-2E54EE6DDB95}">
  <dimension ref="A1:M49"/>
  <sheetViews>
    <sheetView zoomScale="93" zoomScaleNormal="93" workbookViewId="0">
      <selection activeCell="G32" sqref="G32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492</v>
      </c>
      <c r="J4" s="12"/>
      <c r="K4" s="12"/>
      <c r="L4" s="10">
        <v>3192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885.6</v>
      </c>
      <c r="J7" s="12"/>
      <c r="K7" s="12"/>
      <c r="L7" s="10">
        <v>3585.6</v>
      </c>
      <c r="M7" s="10"/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360</v>
      </c>
      <c r="J8" s="12"/>
      <c r="K8" s="12"/>
      <c r="L8" s="10">
        <v>3060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88</v>
      </c>
      <c r="J9" s="12"/>
      <c r="K9" s="12"/>
      <c r="L9" s="10">
        <v>2788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398.40000000000003</v>
      </c>
      <c r="J10" s="12"/>
      <c r="K10" s="12"/>
      <c r="L10" s="10">
        <v>3098.4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862.40000000000009</v>
      </c>
      <c r="J11" s="12"/>
      <c r="K11" s="12"/>
      <c r="L11" s="10">
        <v>3562.4</v>
      </c>
      <c r="M11" s="10"/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227.20000000000002</v>
      </c>
      <c r="J12" s="12"/>
      <c r="K12" s="12"/>
      <c r="L12" s="10">
        <v>2927.2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349.6</v>
      </c>
      <c r="J13" s="12"/>
      <c r="K13" s="12"/>
      <c r="L13" s="10">
        <v>3049.6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572</v>
      </c>
      <c r="J14" s="12"/>
      <c r="K14" s="12"/>
      <c r="L14" s="10">
        <v>3272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3375.96</v>
      </c>
      <c r="H15" s="10">
        <v>2700</v>
      </c>
      <c r="I15" s="10">
        <v>151.20000000000002</v>
      </c>
      <c r="J15" s="12"/>
      <c r="K15" s="12"/>
      <c r="L15" s="10">
        <v>2851.2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150.4</v>
      </c>
      <c r="J16" s="12"/>
      <c r="K16" s="12"/>
      <c r="L16" s="10">
        <v>2850.4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158.4</v>
      </c>
      <c r="J17" s="12"/>
      <c r="K17" s="12"/>
      <c r="L17" s="10">
        <v>2858.4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316.8</v>
      </c>
      <c r="J18" s="12"/>
      <c r="K18" s="12"/>
      <c r="L18" s="10">
        <v>3016.8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934.40000000000009</v>
      </c>
      <c r="J19" s="12"/>
      <c r="K19" s="12"/>
      <c r="L19" s="10">
        <v>3634.4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2632.82</v>
      </c>
      <c r="H20" s="10">
        <v>2700</v>
      </c>
      <c r="I20" s="10">
        <v>885.6</v>
      </c>
      <c r="J20" s="12"/>
      <c r="K20" s="12"/>
      <c r="L20" s="10">
        <v>3585.6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3089.27</v>
      </c>
      <c r="H21" s="10">
        <v>2700</v>
      </c>
      <c r="I21" s="10">
        <v>1123.2</v>
      </c>
      <c r="J21" s="12"/>
      <c r="K21" s="12"/>
      <c r="L21" s="10">
        <v>3823.2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332</v>
      </c>
      <c r="J22" s="12"/>
      <c r="K22" s="12"/>
      <c r="L22" s="10">
        <v>3032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179.20000000000002</v>
      </c>
      <c r="J23" s="12"/>
      <c r="K23" s="12"/>
      <c r="L23" s="10">
        <v>2879.2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256</v>
      </c>
      <c r="J24" s="12"/>
      <c r="K24" s="12"/>
      <c r="L24" s="10">
        <v>2956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525.6</v>
      </c>
      <c r="J25" s="12"/>
      <c r="K25" s="12"/>
      <c r="L25" s="10">
        <v>3225.6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227.20000000000002</v>
      </c>
      <c r="J26" s="12"/>
      <c r="K26" s="12"/>
      <c r="L26" s="10">
        <v>2927.2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456</v>
      </c>
      <c r="J27" s="12"/>
      <c r="K27" s="12">
        <v>-300</v>
      </c>
      <c r="L27" s="10">
        <v>2856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3090.28</v>
      </c>
      <c r="H28" s="10">
        <v>2700</v>
      </c>
      <c r="I28" s="10">
        <v>227.20000000000002</v>
      </c>
      <c r="J28" s="12"/>
      <c r="K28" s="12"/>
      <c r="L28" s="10">
        <v>2927.2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260</v>
      </c>
      <c r="J29" s="12"/>
      <c r="K29" s="12"/>
      <c r="L29" s="10">
        <v>2960</v>
      </c>
      <c r="M29" s="10">
        <v>538</v>
      </c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459.20000000000005</v>
      </c>
      <c r="J30" s="12"/>
      <c r="K30" s="12"/>
      <c r="L30" s="10">
        <v>3159.2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3089.86</v>
      </c>
      <c r="H31" s="10">
        <v>2700</v>
      </c>
      <c r="I31" s="10">
        <v>334.40000000000003</v>
      </c>
      <c r="J31" s="12"/>
      <c r="K31" s="12"/>
      <c r="L31" s="10">
        <v>3034.4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233.60000000000002</v>
      </c>
      <c r="J32" s="12"/>
      <c r="K32" s="12"/>
      <c r="L32" s="10">
        <v>2933.6</v>
      </c>
      <c r="M32" s="10">
        <v>11019.68</v>
      </c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244</v>
      </c>
      <c r="J33" s="12"/>
      <c r="K33" s="12"/>
      <c r="L33" s="10">
        <v>2944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880</v>
      </c>
      <c r="J34" s="12"/>
      <c r="K34" s="12"/>
      <c r="L34" s="10">
        <v>3580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208</v>
      </c>
      <c r="J35" s="12"/>
      <c r="K35" s="12"/>
      <c r="L35" s="10">
        <v>2908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1500</v>
      </c>
      <c r="J36" s="12"/>
      <c r="K36" s="12"/>
      <c r="L36" s="10">
        <v>4200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195.20000000000002</v>
      </c>
      <c r="J37" s="12"/>
      <c r="K37" s="12"/>
      <c r="L37" s="10">
        <v>2895.2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396</v>
      </c>
      <c r="J38" s="12"/>
      <c r="K38" s="12"/>
      <c r="L38" s="10">
        <v>3096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334.40000000000003</v>
      </c>
      <c r="J39" s="12"/>
      <c r="K39" s="12"/>
      <c r="L39" s="10">
        <v>3034.4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398.40000000000003</v>
      </c>
      <c r="J40" s="12"/>
      <c r="K40" s="12"/>
      <c r="L40" s="10">
        <v>3098.4</v>
      </c>
      <c r="M40" s="10">
        <v>6903.48</v>
      </c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  <row r="49" spans="2:2" x14ac:dyDescent="0.2">
      <c r="B49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A30D-C71C-4ED2-8FC5-3BC794EBD6D0}">
  <dimension ref="A1:M49"/>
  <sheetViews>
    <sheetView topLeftCell="A19" zoomScale="93" zoomScaleNormal="93" workbookViewId="0">
      <selection activeCell="M40" sqref="M40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590.4</v>
      </c>
      <c r="J4" s="12"/>
      <c r="K4" s="12"/>
      <c r="L4" s="10">
        <v>3290.4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640</v>
      </c>
      <c r="J5" s="12"/>
      <c r="K5" s="12"/>
      <c r="L5" s="10">
        <v>3340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683.2</v>
      </c>
      <c r="J6" s="12"/>
      <c r="K6" s="12"/>
      <c r="L6" s="10">
        <v>3383.2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1082.4000000000001</v>
      </c>
      <c r="J7" s="12"/>
      <c r="K7" s="12"/>
      <c r="L7" s="10">
        <v>3782.4</v>
      </c>
      <c r="M7" s="10">
        <v>260.04000000000002</v>
      </c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432</v>
      </c>
      <c r="J8" s="12"/>
      <c r="K8" s="12">
        <v>-100</v>
      </c>
      <c r="L8" s="10">
        <v>3032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128</v>
      </c>
      <c r="J9" s="12"/>
      <c r="K9" s="12"/>
      <c r="L9" s="10">
        <v>2828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531.20000000000005</v>
      </c>
      <c r="J10" s="12"/>
      <c r="K10" s="12"/>
      <c r="L10" s="10">
        <v>3231.2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784</v>
      </c>
      <c r="J11" s="12"/>
      <c r="K11" s="12"/>
      <c r="L11" s="10">
        <v>3484</v>
      </c>
      <c r="M11" s="10">
        <v>207.5</v>
      </c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340.8</v>
      </c>
      <c r="J12" s="12"/>
      <c r="K12" s="12">
        <v>-100</v>
      </c>
      <c r="L12" s="10">
        <v>2940.8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368</v>
      </c>
      <c r="J13" s="12"/>
      <c r="K13" s="12"/>
      <c r="L13" s="10">
        <v>3068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780</v>
      </c>
      <c r="J14" s="12"/>
      <c r="K14" s="12"/>
      <c r="L14" s="10">
        <v>3480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3375.96</v>
      </c>
      <c r="H15" s="10">
        <v>2700</v>
      </c>
      <c r="I15" s="10">
        <v>194.4</v>
      </c>
      <c r="J15" s="12"/>
      <c r="K15" s="12"/>
      <c r="L15" s="10">
        <v>2894.4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451.20000000000005</v>
      </c>
      <c r="J16" s="12"/>
      <c r="K16" s="12"/>
      <c r="L16" s="10">
        <v>3151.2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176</v>
      </c>
      <c r="J17" s="12"/>
      <c r="K17" s="12"/>
      <c r="L17" s="10">
        <v>2876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475.20000000000005</v>
      </c>
      <c r="J18" s="12"/>
      <c r="K18" s="12"/>
      <c r="L18" s="10">
        <v>3175.2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992.80000000000007</v>
      </c>
      <c r="J19" s="12"/>
      <c r="K19" s="12">
        <v>-100</v>
      </c>
      <c r="L19" s="10">
        <v>3592.8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2632.82</v>
      </c>
      <c r="H20" s="10">
        <v>2700</v>
      </c>
      <c r="I20" s="10">
        <v>885.6</v>
      </c>
      <c r="J20" s="12"/>
      <c r="K20" s="12"/>
      <c r="L20" s="10">
        <v>3585.6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3089.27</v>
      </c>
      <c r="H21" s="10">
        <v>2700</v>
      </c>
      <c r="I21" s="10">
        <v>1248</v>
      </c>
      <c r="J21" s="12"/>
      <c r="K21" s="12"/>
      <c r="L21" s="10">
        <v>3948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332</v>
      </c>
      <c r="J22" s="12"/>
      <c r="K22" s="12"/>
      <c r="L22" s="10">
        <v>3032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384</v>
      </c>
      <c r="J23" s="12"/>
      <c r="K23" s="12"/>
      <c r="L23" s="10">
        <v>3084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288</v>
      </c>
      <c r="J24" s="12"/>
      <c r="K24" s="12"/>
      <c r="L24" s="10">
        <v>2988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>
        <v>2490.88</v>
      </c>
      <c r="H25" s="10">
        <v>2700</v>
      </c>
      <c r="I25" s="10">
        <v>525.6</v>
      </c>
      <c r="J25" s="12"/>
      <c r="K25" s="12"/>
      <c r="L25" s="10">
        <v>3225.6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397.6</v>
      </c>
      <c r="J26" s="12"/>
      <c r="K26" s="12"/>
      <c r="L26" s="10">
        <v>3097.6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577.6</v>
      </c>
      <c r="J27" s="12"/>
      <c r="K27" s="12"/>
      <c r="L27" s="10">
        <v>3277.6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3090.28</v>
      </c>
      <c r="H28" s="10">
        <v>2700</v>
      </c>
      <c r="I28" s="10">
        <v>568</v>
      </c>
      <c r="J28" s="12"/>
      <c r="K28" s="12">
        <v>-100</v>
      </c>
      <c r="L28" s="10">
        <v>3168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364</v>
      </c>
      <c r="J29" s="12"/>
      <c r="K29" s="12"/>
      <c r="L29" s="10">
        <v>3064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984</v>
      </c>
      <c r="J30" s="12"/>
      <c r="K30" s="12"/>
      <c r="L30" s="10">
        <v>3684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3089.86</v>
      </c>
      <c r="H31" s="10">
        <v>2700</v>
      </c>
      <c r="I31" s="10">
        <v>395.20000000000005</v>
      </c>
      <c r="J31" s="12"/>
      <c r="K31" s="12"/>
      <c r="L31" s="10">
        <v>3095.2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2618.19</v>
      </c>
      <c r="H32" s="10">
        <v>2700</v>
      </c>
      <c r="I32" s="10">
        <v>525.6</v>
      </c>
      <c r="J32" s="12"/>
      <c r="K32" s="12"/>
      <c r="L32" s="10">
        <v>3225.6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292.8</v>
      </c>
      <c r="J33" s="12"/>
      <c r="K33" s="12"/>
      <c r="L33" s="10">
        <v>2992.8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1232</v>
      </c>
      <c r="J34" s="12"/>
      <c r="K34" s="12"/>
      <c r="L34" s="10">
        <v>3932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374.40000000000003</v>
      </c>
      <c r="J35" s="12"/>
      <c r="K35" s="12"/>
      <c r="L35" s="10">
        <v>3074.4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1488</v>
      </c>
      <c r="J36" s="12"/>
      <c r="K36" s="12"/>
      <c r="L36" s="10">
        <v>4188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292.8</v>
      </c>
      <c r="J37" s="12"/>
      <c r="K37" s="12">
        <v>-100</v>
      </c>
      <c r="L37" s="10">
        <v>2892.8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468</v>
      </c>
      <c r="J38" s="12"/>
      <c r="K38" s="12"/>
      <c r="L38" s="10">
        <v>3168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547.20000000000005</v>
      </c>
      <c r="J39" s="12"/>
      <c r="K39" s="12"/>
      <c r="L39" s="10">
        <v>3247.2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597.6</v>
      </c>
      <c r="J40" s="12"/>
      <c r="K40" s="12"/>
      <c r="L40" s="10">
        <v>3297.6</v>
      </c>
      <c r="M40" s="10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  <row r="49" spans="2:2" x14ac:dyDescent="0.2">
      <c r="B49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79C7-BC46-457B-AABB-A6F01C691DA7}">
  <dimension ref="A1:M49"/>
  <sheetViews>
    <sheetView tabSelected="1" zoomScale="93" zoomScaleNormal="93" workbookViewId="0">
      <selection activeCell="G32" sqref="G32"/>
    </sheetView>
  </sheetViews>
  <sheetFormatPr defaultRowHeight="12.75" x14ac:dyDescent="0.2"/>
  <cols>
    <col min="1" max="1" width="8.140625" customWidth="1"/>
    <col min="2" max="2" width="24.5703125" customWidth="1"/>
    <col min="3" max="3" width="11.85546875" hidden="1" customWidth="1"/>
    <col min="4" max="4" width="15.5703125" customWidth="1"/>
    <col min="5" max="5" width="11.28515625" customWidth="1"/>
    <col min="6" max="6" width="10.42578125" customWidth="1"/>
    <col min="7" max="7" width="11.85546875" customWidth="1"/>
    <col min="8" max="8" width="12.5703125" customWidth="1"/>
    <col min="9" max="9" width="11.28515625" customWidth="1"/>
    <col min="10" max="10" width="11.140625" hidden="1" customWidth="1"/>
    <col min="11" max="11" width="11.28515625" customWidth="1"/>
    <col min="12" max="12" width="12.7109375" customWidth="1"/>
    <col min="15" max="1026" width="8.7109375" customWidth="1"/>
  </cols>
  <sheetData>
    <row r="1" spans="1:13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 ht="100.5" customHeight="1" x14ac:dyDescent="0.2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1" t="s">
        <v>5</v>
      </c>
      <c r="G3" s="3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6" t="s">
        <v>12</v>
      </c>
    </row>
    <row r="4" spans="1:13" x14ac:dyDescent="0.2">
      <c r="A4" s="7">
        <v>1</v>
      </c>
      <c r="B4" s="8" t="s">
        <v>13</v>
      </c>
      <c r="C4" s="9"/>
      <c r="D4" s="10">
        <v>6400</v>
      </c>
      <c r="E4" s="10">
        <v>957</v>
      </c>
      <c r="F4" s="10">
        <f t="shared" ref="F4:F40" si="0">SUM(D4:E4)</f>
        <v>7357</v>
      </c>
      <c r="G4" s="11">
        <v>3071.92</v>
      </c>
      <c r="H4" s="10">
        <v>2700</v>
      </c>
      <c r="I4" s="10">
        <v>196.8</v>
      </c>
      <c r="J4" s="12"/>
      <c r="K4" s="12"/>
      <c r="L4" s="10">
        <v>2896.8</v>
      </c>
      <c r="M4" s="10"/>
    </row>
    <row r="5" spans="1:13" x14ac:dyDescent="0.2">
      <c r="A5" s="7">
        <f>A4+1</f>
        <v>2</v>
      </c>
      <c r="B5" s="8" t="s">
        <v>14</v>
      </c>
      <c r="C5" s="9"/>
      <c r="D5" s="10">
        <v>6400</v>
      </c>
      <c r="E5" s="10"/>
      <c r="F5" s="10">
        <f t="shared" si="0"/>
        <v>6400</v>
      </c>
      <c r="G5" s="11">
        <f>2546.66+1363.72</f>
        <v>3910.38</v>
      </c>
      <c r="H5" s="10">
        <v>2700</v>
      </c>
      <c r="I5" s="10">
        <v>448</v>
      </c>
      <c r="J5" s="12"/>
      <c r="K5" s="12"/>
      <c r="L5" s="10">
        <v>3148</v>
      </c>
      <c r="M5" s="10"/>
    </row>
    <row r="6" spans="1:13" x14ac:dyDescent="0.2">
      <c r="A6" s="7">
        <f t="shared" ref="A6:A40" si="1">A5+1</f>
        <v>3</v>
      </c>
      <c r="B6" s="8" t="s">
        <v>15</v>
      </c>
      <c r="C6" s="9"/>
      <c r="D6" s="10">
        <v>6400</v>
      </c>
      <c r="E6" s="10"/>
      <c r="F6" s="10">
        <f t="shared" si="0"/>
        <v>6400</v>
      </c>
      <c r="G6" s="11">
        <f>2573.42+818.23</f>
        <v>3391.65</v>
      </c>
      <c r="H6" s="10">
        <v>2700</v>
      </c>
      <c r="I6" s="10">
        <v>146.4</v>
      </c>
      <c r="J6" s="12"/>
      <c r="K6" s="12"/>
      <c r="L6" s="10">
        <v>2846.4</v>
      </c>
      <c r="M6" s="10"/>
    </row>
    <row r="7" spans="1:13" x14ac:dyDescent="0.2">
      <c r="A7" s="7">
        <f t="shared" si="1"/>
        <v>4</v>
      </c>
      <c r="B7" s="8" t="s">
        <v>16</v>
      </c>
      <c r="C7" s="9"/>
      <c r="D7" s="10">
        <v>6400</v>
      </c>
      <c r="E7" s="10"/>
      <c r="F7" s="10">
        <f t="shared" si="0"/>
        <v>6400</v>
      </c>
      <c r="G7" s="11">
        <f>2573.42+818.23</f>
        <v>3391.65</v>
      </c>
      <c r="H7" s="10">
        <v>2700</v>
      </c>
      <c r="I7" s="10">
        <v>492</v>
      </c>
      <c r="J7" s="12"/>
      <c r="K7" s="12"/>
      <c r="L7" s="10">
        <v>3192</v>
      </c>
      <c r="M7" s="10"/>
    </row>
    <row r="8" spans="1:13" x14ac:dyDescent="0.2">
      <c r="A8" s="7">
        <f t="shared" si="1"/>
        <v>5</v>
      </c>
      <c r="B8" s="8" t="s">
        <v>17</v>
      </c>
      <c r="C8" s="9"/>
      <c r="D8" s="10">
        <v>6400</v>
      </c>
      <c r="E8" s="10"/>
      <c r="F8" s="10">
        <f t="shared" si="0"/>
        <v>6400</v>
      </c>
      <c r="G8" s="11">
        <v>2613.7399999999998</v>
      </c>
      <c r="H8" s="10">
        <v>2700</v>
      </c>
      <c r="I8" s="10">
        <v>72</v>
      </c>
      <c r="J8" s="12"/>
      <c r="K8" s="12"/>
      <c r="L8" s="10">
        <v>2772</v>
      </c>
      <c r="M8" s="10"/>
    </row>
    <row r="9" spans="1:13" x14ac:dyDescent="0.2">
      <c r="A9" s="7">
        <f t="shared" si="1"/>
        <v>6</v>
      </c>
      <c r="B9" s="8" t="s">
        <v>18</v>
      </c>
      <c r="C9" s="9"/>
      <c r="D9" s="10">
        <v>6400</v>
      </c>
      <c r="E9" s="10"/>
      <c r="F9" s="10">
        <f t="shared" si="0"/>
        <v>6400</v>
      </c>
      <c r="G9" s="11">
        <v>2458.3200000000002</v>
      </c>
      <c r="H9" s="10">
        <v>2700</v>
      </c>
      <c r="I9" s="10">
        <v>48</v>
      </c>
      <c r="J9" s="12"/>
      <c r="K9" s="12">
        <v>-100</v>
      </c>
      <c r="L9" s="10">
        <v>2648</v>
      </c>
      <c r="M9" s="10"/>
    </row>
    <row r="10" spans="1:13" x14ac:dyDescent="0.2">
      <c r="A10" s="7">
        <f t="shared" si="1"/>
        <v>7</v>
      </c>
      <c r="B10" s="8" t="s">
        <v>19</v>
      </c>
      <c r="C10" s="9"/>
      <c r="D10" s="10">
        <v>6400</v>
      </c>
      <c r="E10" s="10">
        <v>957</v>
      </c>
      <c r="F10" s="10">
        <f t="shared" si="0"/>
        <v>7357</v>
      </c>
      <c r="G10" s="11">
        <v>3172.46</v>
      </c>
      <c r="H10" s="10">
        <v>2700</v>
      </c>
      <c r="I10" s="10">
        <v>265.60000000000002</v>
      </c>
      <c r="J10" s="12"/>
      <c r="K10" s="12"/>
      <c r="L10" s="10">
        <v>2965.6</v>
      </c>
      <c r="M10" s="10"/>
    </row>
    <row r="11" spans="1:13" x14ac:dyDescent="0.2">
      <c r="A11" s="7">
        <f t="shared" si="1"/>
        <v>8</v>
      </c>
      <c r="B11" s="8" t="s">
        <v>20</v>
      </c>
      <c r="C11" s="9"/>
      <c r="D11" s="10">
        <v>6400</v>
      </c>
      <c r="E11" s="10"/>
      <c r="F11" s="10">
        <f t="shared" si="0"/>
        <v>6400</v>
      </c>
      <c r="G11" s="11">
        <f>2573.42+818.23</f>
        <v>3391.65</v>
      </c>
      <c r="H11" s="10">
        <v>2700</v>
      </c>
      <c r="I11" s="10">
        <v>313.60000000000002</v>
      </c>
      <c r="J11" s="12"/>
      <c r="K11" s="12"/>
      <c r="L11" s="10">
        <v>3013.6</v>
      </c>
      <c r="M11" s="10"/>
    </row>
    <row r="12" spans="1:13" x14ac:dyDescent="0.2">
      <c r="A12" s="7">
        <f t="shared" si="1"/>
        <v>9</v>
      </c>
      <c r="B12" s="8" t="s">
        <v>21</v>
      </c>
      <c r="C12" s="9"/>
      <c r="D12" s="10">
        <v>6400</v>
      </c>
      <c r="E12" s="10"/>
      <c r="F12" s="10">
        <f t="shared" si="0"/>
        <v>6400</v>
      </c>
      <c r="G12" s="11">
        <v>2668.65</v>
      </c>
      <c r="H12" s="10">
        <v>2700</v>
      </c>
      <c r="I12" s="10">
        <v>227.20000000000002</v>
      </c>
      <c r="J12" s="12"/>
      <c r="K12" s="12"/>
      <c r="L12" s="10">
        <v>2927.2</v>
      </c>
      <c r="M12" s="10"/>
    </row>
    <row r="13" spans="1:13" x14ac:dyDescent="0.2">
      <c r="A13" s="7">
        <f t="shared" si="1"/>
        <v>10</v>
      </c>
      <c r="B13" s="8" t="s">
        <v>22</v>
      </c>
      <c r="C13" s="9"/>
      <c r="D13" s="10">
        <v>6400</v>
      </c>
      <c r="E13" s="10"/>
      <c r="F13" s="10">
        <f t="shared" si="0"/>
        <v>6400</v>
      </c>
      <c r="G13" s="11">
        <v>2618.09</v>
      </c>
      <c r="H13" s="10">
        <v>2700</v>
      </c>
      <c r="I13" s="10">
        <v>92</v>
      </c>
      <c r="J13" s="12"/>
      <c r="K13" s="12"/>
      <c r="L13" s="10">
        <v>2792</v>
      </c>
      <c r="M13" s="10"/>
    </row>
    <row r="14" spans="1:13" x14ac:dyDescent="0.2">
      <c r="A14" s="7">
        <f t="shared" si="1"/>
        <v>11</v>
      </c>
      <c r="B14" s="8" t="s">
        <v>23</v>
      </c>
      <c r="C14" s="9"/>
      <c r="D14" s="10">
        <v>6400</v>
      </c>
      <c r="E14" s="10"/>
      <c r="F14" s="10">
        <f t="shared" si="0"/>
        <v>6400</v>
      </c>
      <c r="G14" s="11">
        <f>2609.55+818.23</f>
        <v>3427.78</v>
      </c>
      <c r="H14" s="10">
        <v>2700</v>
      </c>
      <c r="I14" s="10">
        <v>208</v>
      </c>
      <c r="J14" s="12"/>
      <c r="K14" s="12"/>
      <c r="L14" s="10">
        <v>2908</v>
      </c>
      <c r="M14" s="10"/>
    </row>
    <row r="15" spans="1:13" x14ac:dyDescent="0.2">
      <c r="A15" s="7">
        <f t="shared" si="1"/>
        <v>12</v>
      </c>
      <c r="B15" s="8" t="s">
        <v>24</v>
      </c>
      <c r="C15" s="9"/>
      <c r="D15" s="10">
        <v>6400</v>
      </c>
      <c r="E15" s="10">
        <v>957</v>
      </c>
      <c r="F15" s="10">
        <f t="shared" si="0"/>
        <v>7357</v>
      </c>
      <c r="G15" s="11">
        <v>3375.96</v>
      </c>
      <c r="H15" s="10">
        <v>2700</v>
      </c>
      <c r="I15" s="10">
        <v>86.4</v>
      </c>
      <c r="J15" s="12"/>
      <c r="K15" s="12"/>
      <c r="L15" s="10">
        <v>2786.4</v>
      </c>
      <c r="M15" s="10"/>
    </row>
    <row r="16" spans="1:13" x14ac:dyDescent="0.2">
      <c r="A16" s="7">
        <f t="shared" si="1"/>
        <v>13</v>
      </c>
      <c r="B16" s="8" t="s">
        <v>25</v>
      </c>
      <c r="C16" s="9"/>
      <c r="D16" s="10">
        <v>6400</v>
      </c>
      <c r="E16" s="10">
        <v>478.5</v>
      </c>
      <c r="F16" s="10">
        <f t="shared" si="0"/>
        <v>6878.5</v>
      </c>
      <c r="G16" s="11">
        <v>2911.05</v>
      </c>
      <c r="H16" s="10">
        <v>2700</v>
      </c>
      <c r="I16" s="10">
        <v>37.6</v>
      </c>
      <c r="J16" s="12"/>
      <c r="K16" s="12">
        <v>-100</v>
      </c>
      <c r="L16" s="10">
        <v>2637.6</v>
      </c>
      <c r="M16" s="10"/>
    </row>
    <row r="17" spans="1:13" x14ac:dyDescent="0.2">
      <c r="A17" s="7">
        <f t="shared" si="1"/>
        <v>14</v>
      </c>
      <c r="B17" s="8" t="s">
        <v>26</v>
      </c>
      <c r="C17" s="9"/>
      <c r="D17" s="10">
        <v>6400</v>
      </c>
      <c r="E17" s="10"/>
      <c r="F17" s="10">
        <f t="shared" ref="F17" si="2">SUM(D17:E17)</f>
        <v>6400</v>
      </c>
      <c r="G17" s="11">
        <f>2069.16+846.94</f>
        <v>2916.1</v>
      </c>
      <c r="H17" s="10">
        <v>2700</v>
      </c>
      <c r="I17" s="10">
        <v>140.80000000000001</v>
      </c>
      <c r="J17" s="12"/>
      <c r="K17" s="12"/>
      <c r="L17" s="10">
        <v>2840.8</v>
      </c>
      <c r="M17" s="10"/>
    </row>
    <row r="18" spans="1:13" x14ac:dyDescent="0.2">
      <c r="A18" s="7">
        <f t="shared" si="1"/>
        <v>15</v>
      </c>
      <c r="B18" s="8" t="s">
        <v>27</v>
      </c>
      <c r="C18" s="9"/>
      <c r="D18" s="10">
        <v>6400</v>
      </c>
      <c r="E18" s="10"/>
      <c r="F18" s="10">
        <f t="shared" si="0"/>
        <v>6400</v>
      </c>
      <c r="G18" s="11">
        <v>2613.7399999999998</v>
      </c>
      <c r="H18" s="10">
        <v>2700</v>
      </c>
      <c r="I18" s="10">
        <v>79.2</v>
      </c>
      <c r="J18" s="12"/>
      <c r="K18" s="12"/>
      <c r="L18" s="10">
        <v>2779.2</v>
      </c>
      <c r="M18" s="10"/>
    </row>
    <row r="19" spans="1:13" x14ac:dyDescent="0.2">
      <c r="A19" s="7">
        <f t="shared" si="1"/>
        <v>16</v>
      </c>
      <c r="B19" s="8" t="s">
        <v>28</v>
      </c>
      <c r="C19" s="9"/>
      <c r="D19" s="10">
        <v>6400</v>
      </c>
      <c r="E19" s="10">
        <v>478.5</v>
      </c>
      <c r="F19" s="10">
        <f t="shared" si="0"/>
        <v>6878.5</v>
      </c>
      <c r="G19" s="11">
        <v>2907.03</v>
      </c>
      <c r="H19" s="10">
        <v>2700</v>
      </c>
      <c r="I19" s="10">
        <v>233.60000000000002</v>
      </c>
      <c r="J19" s="12"/>
      <c r="K19" s="12"/>
      <c r="L19" s="10">
        <v>2933.6</v>
      </c>
      <c r="M19" s="10"/>
    </row>
    <row r="20" spans="1:13" x14ac:dyDescent="0.2">
      <c r="A20" s="7">
        <f t="shared" si="1"/>
        <v>17</v>
      </c>
      <c r="B20" s="8" t="s">
        <v>29</v>
      </c>
      <c r="C20" s="9"/>
      <c r="D20" s="10">
        <v>6400</v>
      </c>
      <c r="E20" s="10"/>
      <c r="F20" s="10">
        <f t="shared" si="0"/>
        <v>6400</v>
      </c>
      <c r="G20" s="11">
        <v>2632.82</v>
      </c>
      <c r="H20" s="10">
        <v>2700</v>
      </c>
      <c r="I20" s="10">
        <v>295.2</v>
      </c>
      <c r="J20" s="12"/>
      <c r="K20" s="12"/>
      <c r="L20" s="10">
        <v>2995.2</v>
      </c>
      <c r="M20" s="10"/>
    </row>
    <row r="21" spans="1:13" x14ac:dyDescent="0.2">
      <c r="A21" s="7">
        <f t="shared" si="1"/>
        <v>18</v>
      </c>
      <c r="B21" s="8" t="s">
        <v>30</v>
      </c>
      <c r="C21" s="9"/>
      <c r="D21" s="10">
        <v>6400</v>
      </c>
      <c r="E21" s="10">
        <v>478.5</v>
      </c>
      <c r="F21" s="10">
        <f t="shared" si="0"/>
        <v>6878.5</v>
      </c>
      <c r="G21" s="11">
        <v>3089.27</v>
      </c>
      <c r="H21" s="10">
        <v>2700</v>
      </c>
      <c r="I21" s="10">
        <v>624</v>
      </c>
      <c r="J21" s="12"/>
      <c r="K21" s="12"/>
      <c r="L21" s="10">
        <v>3324</v>
      </c>
      <c r="M21" s="10"/>
    </row>
    <row r="22" spans="1:13" x14ac:dyDescent="0.2">
      <c r="A22" s="7">
        <f t="shared" si="1"/>
        <v>19</v>
      </c>
      <c r="B22" s="8" t="s">
        <v>31</v>
      </c>
      <c r="C22" s="13"/>
      <c r="D22" s="10">
        <v>6400</v>
      </c>
      <c r="E22" s="10"/>
      <c r="F22" s="10">
        <f t="shared" si="0"/>
        <v>6400</v>
      </c>
      <c r="G22" s="11">
        <v>2667.66</v>
      </c>
      <c r="H22" s="10">
        <v>2700</v>
      </c>
      <c r="I22" s="10">
        <v>132.80000000000001</v>
      </c>
      <c r="J22" s="12"/>
      <c r="K22" s="12">
        <v>-100</v>
      </c>
      <c r="L22" s="10">
        <v>2732.8</v>
      </c>
      <c r="M22" s="10"/>
    </row>
    <row r="23" spans="1:13" x14ac:dyDescent="0.2">
      <c r="A23" s="7">
        <f t="shared" si="1"/>
        <v>20</v>
      </c>
      <c r="B23" s="8" t="s">
        <v>32</v>
      </c>
      <c r="C23" s="9"/>
      <c r="D23" s="10">
        <v>6400</v>
      </c>
      <c r="E23" s="10"/>
      <c r="F23" s="10">
        <f t="shared" ref="F23" si="3">SUM(D23:E23)</f>
        <v>6400</v>
      </c>
      <c r="G23" s="11">
        <v>2452.02</v>
      </c>
      <c r="H23" s="10">
        <v>2700</v>
      </c>
      <c r="I23" s="10">
        <v>76.800000000000011</v>
      </c>
      <c r="J23" s="12"/>
      <c r="K23" s="12"/>
      <c r="L23" s="10">
        <v>2776.8</v>
      </c>
      <c r="M23" s="10"/>
    </row>
    <row r="24" spans="1:13" x14ac:dyDescent="0.2">
      <c r="A24" s="7">
        <f t="shared" si="1"/>
        <v>21</v>
      </c>
      <c r="B24" s="8" t="s">
        <v>33</v>
      </c>
      <c r="C24" s="9"/>
      <c r="D24" s="10">
        <v>6400</v>
      </c>
      <c r="E24" s="10">
        <v>2105.4</v>
      </c>
      <c r="F24" s="10">
        <f t="shared" si="0"/>
        <v>8505.4</v>
      </c>
      <c r="G24" s="11">
        <v>3788.94</v>
      </c>
      <c r="H24" s="10">
        <v>2700</v>
      </c>
      <c r="I24" s="10">
        <v>64</v>
      </c>
      <c r="J24" s="12"/>
      <c r="K24" s="12"/>
      <c r="L24" s="10">
        <v>2764</v>
      </c>
      <c r="M24" s="10"/>
    </row>
    <row r="25" spans="1:13" x14ac:dyDescent="0.2">
      <c r="A25" s="7">
        <f t="shared" si="1"/>
        <v>22</v>
      </c>
      <c r="B25" s="8" t="s">
        <v>34</v>
      </c>
      <c r="C25" s="9"/>
      <c r="D25" s="10">
        <v>6400</v>
      </c>
      <c r="E25" s="10"/>
      <c r="F25" s="10">
        <f t="shared" si="0"/>
        <v>6400</v>
      </c>
      <c r="G25" s="11" t="s">
        <v>66</v>
      </c>
      <c r="H25" s="10">
        <v>2700</v>
      </c>
      <c r="I25" s="10">
        <v>233.60000000000002</v>
      </c>
      <c r="J25" s="12"/>
      <c r="K25" s="12"/>
      <c r="L25" s="10">
        <v>2933.6</v>
      </c>
      <c r="M25" s="10"/>
    </row>
    <row r="26" spans="1:13" x14ac:dyDescent="0.2">
      <c r="A26" s="7">
        <f t="shared" si="1"/>
        <v>23</v>
      </c>
      <c r="B26" s="8" t="s">
        <v>35</v>
      </c>
      <c r="C26" s="9"/>
      <c r="D26" s="10">
        <v>6400</v>
      </c>
      <c r="E26" s="10"/>
      <c r="F26" s="10">
        <f t="shared" si="0"/>
        <v>6400</v>
      </c>
      <c r="G26" s="11">
        <v>2397.77</v>
      </c>
      <c r="H26" s="10">
        <v>2700</v>
      </c>
      <c r="I26" s="10">
        <v>113.60000000000001</v>
      </c>
      <c r="J26" s="12"/>
      <c r="K26" s="12"/>
      <c r="L26" s="10">
        <v>2813.6</v>
      </c>
      <c r="M26" s="10"/>
    </row>
    <row r="27" spans="1:13" x14ac:dyDescent="0.2">
      <c r="A27" s="7">
        <f t="shared" si="1"/>
        <v>24</v>
      </c>
      <c r="B27" s="8" t="s">
        <v>36</v>
      </c>
      <c r="C27" s="9"/>
      <c r="D27" s="10">
        <v>6400</v>
      </c>
      <c r="E27" s="10">
        <v>1148.4000000000001</v>
      </c>
      <c r="F27" s="10">
        <f t="shared" si="0"/>
        <v>7548.4</v>
      </c>
      <c r="G27" s="11">
        <v>3124.87</v>
      </c>
      <c r="H27" s="10">
        <v>2700</v>
      </c>
      <c r="I27" s="10">
        <v>364.8</v>
      </c>
      <c r="J27" s="12"/>
      <c r="K27" s="12">
        <v>-200</v>
      </c>
      <c r="L27" s="10">
        <v>2864.8</v>
      </c>
      <c r="M27" s="10"/>
    </row>
    <row r="28" spans="1:13" x14ac:dyDescent="0.2">
      <c r="A28" s="7">
        <f t="shared" si="1"/>
        <v>25</v>
      </c>
      <c r="B28" s="8" t="s">
        <v>37</v>
      </c>
      <c r="C28" s="9"/>
      <c r="D28" s="10">
        <v>6400</v>
      </c>
      <c r="E28" s="10">
        <v>478.5</v>
      </c>
      <c r="F28" s="10">
        <f t="shared" si="0"/>
        <v>6878.5</v>
      </c>
      <c r="G28" s="11">
        <v>3090.28</v>
      </c>
      <c r="H28" s="10">
        <v>2700</v>
      </c>
      <c r="I28" s="10">
        <v>56.800000000000004</v>
      </c>
      <c r="J28" s="12"/>
      <c r="K28" s="12"/>
      <c r="L28" s="10">
        <v>2756.8</v>
      </c>
      <c r="M28" s="10"/>
    </row>
    <row r="29" spans="1:13" x14ac:dyDescent="0.2">
      <c r="A29" s="7">
        <f t="shared" si="1"/>
        <v>26</v>
      </c>
      <c r="B29" s="8" t="s">
        <v>38</v>
      </c>
      <c r="C29" s="9"/>
      <c r="D29" s="10">
        <v>6400</v>
      </c>
      <c r="E29" s="10"/>
      <c r="F29" s="10">
        <f t="shared" si="0"/>
        <v>6400</v>
      </c>
      <c r="G29" s="11">
        <v>2613.9</v>
      </c>
      <c r="H29" s="10">
        <v>2700</v>
      </c>
      <c r="I29" s="10">
        <v>104</v>
      </c>
      <c r="J29" s="12"/>
      <c r="K29" s="12"/>
      <c r="L29" s="10">
        <v>2804</v>
      </c>
      <c r="M29" s="10"/>
    </row>
    <row r="30" spans="1:13" x14ac:dyDescent="0.2">
      <c r="A30" s="7">
        <f t="shared" si="1"/>
        <v>27</v>
      </c>
      <c r="B30" s="8" t="s">
        <v>39</v>
      </c>
      <c r="C30" s="9"/>
      <c r="D30" s="10">
        <v>6400</v>
      </c>
      <c r="E30" s="10">
        <v>957</v>
      </c>
      <c r="F30" s="10">
        <f t="shared" si="0"/>
        <v>7357</v>
      </c>
      <c r="G30" s="11">
        <v>3166.73</v>
      </c>
      <c r="H30" s="10">
        <v>2700</v>
      </c>
      <c r="I30" s="10">
        <v>262.40000000000003</v>
      </c>
      <c r="J30" s="12"/>
      <c r="K30" s="12"/>
      <c r="L30" s="10">
        <v>2962.4</v>
      </c>
      <c r="M30" s="10"/>
    </row>
    <row r="31" spans="1:13" x14ac:dyDescent="0.2">
      <c r="A31" s="7">
        <f t="shared" si="1"/>
        <v>28</v>
      </c>
      <c r="B31" s="8" t="s">
        <v>40</v>
      </c>
      <c r="C31" s="9"/>
      <c r="D31" s="10">
        <v>6400</v>
      </c>
      <c r="E31" s="10">
        <v>478.5</v>
      </c>
      <c r="F31" s="10">
        <f t="shared" si="0"/>
        <v>6878.5</v>
      </c>
      <c r="G31" s="11">
        <v>3089.86</v>
      </c>
      <c r="H31" s="10">
        <v>2700</v>
      </c>
      <c r="I31" s="10">
        <v>212.8</v>
      </c>
      <c r="J31" s="12"/>
      <c r="K31" s="12"/>
      <c r="L31" s="10">
        <v>2912.8</v>
      </c>
      <c r="M31" s="10"/>
    </row>
    <row r="32" spans="1:13" x14ac:dyDescent="0.2">
      <c r="A32" s="7">
        <f t="shared" si="1"/>
        <v>29</v>
      </c>
      <c r="B32" s="8" t="s">
        <v>41</v>
      </c>
      <c r="C32" s="9"/>
      <c r="D32" s="10">
        <v>6400</v>
      </c>
      <c r="E32" s="10"/>
      <c r="F32" s="10">
        <f t="shared" si="0"/>
        <v>6400</v>
      </c>
      <c r="G32" s="11">
        <v>2488.19</v>
      </c>
      <c r="H32" s="10">
        <v>2700</v>
      </c>
      <c r="I32" s="10">
        <v>0</v>
      </c>
      <c r="J32" s="12"/>
      <c r="K32" s="12"/>
      <c r="L32" s="10">
        <v>2700</v>
      </c>
      <c r="M32" s="10"/>
    </row>
    <row r="33" spans="1:13" x14ac:dyDescent="0.2">
      <c r="A33" s="7">
        <f t="shared" si="1"/>
        <v>30</v>
      </c>
      <c r="B33" s="8" t="s">
        <v>42</v>
      </c>
      <c r="C33" s="13"/>
      <c r="D33" s="10">
        <v>6400</v>
      </c>
      <c r="E33" s="10"/>
      <c r="F33" s="10">
        <f t="shared" si="0"/>
        <v>6400</v>
      </c>
      <c r="G33" s="11">
        <v>2662.41</v>
      </c>
      <c r="H33" s="10">
        <v>2700</v>
      </c>
      <c r="I33" s="10">
        <v>97.600000000000009</v>
      </c>
      <c r="J33" s="12"/>
      <c r="K33" s="12"/>
      <c r="L33" s="10">
        <v>2797.6</v>
      </c>
      <c r="M33" s="10"/>
    </row>
    <row r="34" spans="1:13" x14ac:dyDescent="0.2">
      <c r="A34" s="7">
        <f t="shared" si="1"/>
        <v>31</v>
      </c>
      <c r="B34" s="8" t="s">
        <v>43</v>
      </c>
      <c r="C34" s="9"/>
      <c r="D34" s="10">
        <v>6400</v>
      </c>
      <c r="E34" s="10">
        <v>1148.4000000000001</v>
      </c>
      <c r="F34" s="10">
        <f t="shared" si="0"/>
        <v>7548.4</v>
      </c>
      <c r="G34" s="11">
        <v>3270.43</v>
      </c>
      <c r="H34" s="10">
        <v>2700</v>
      </c>
      <c r="I34" s="10">
        <v>264</v>
      </c>
      <c r="J34" s="12"/>
      <c r="K34" s="12"/>
      <c r="L34" s="10">
        <v>2964</v>
      </c>
      <c r="M34" s="10"/>
    </row>
    <row r="35" spans="1:13" x14ac:dyDescent="0.2">
      <c r="A35" s="7">
        <f t="shared" si="1"/>
        <v>32</v>
      </c>
      <c r="B35" s="8" t="s">
        <v>44</v>
      </c>
      <c r="C35" s="9"/>
      <c r="D35" s="10">
        <v>6400</v>
      </c>
      <c r="E35" s="10">
        <v>957</v>
      </c>
      <c r="F35" s="10">
        <f t="shared" si="0"/>
        <v>7357</v>
      </c>
      <c r="G35" s="11">
        <v>3166.73</v>
      </c>
      <c r="H35" s="10">
        <v>2700</v>
      </c>
      <c r="I35" s="10">
        <v>41.6</v>
      </c>
      <c r="J35" s="12"/>
      <c r="K35" s="12"/>
      <c r="L35" s="10">
        <v>2741.6</v>
      </c>
      <c r="M35" s="10"/>
    </row>
    <row r="36" spans="1:13" x14ac:dyDescent="0.2">
      <c r="A36" s="7">
        <f t="shared" si="1"/>
        <v>33</v>
      </c>
      <c r="B36" s="14" t="s">
        <v>45</v>
      </c>
      <c r="C36" s="9"/>
      <c r="D36" s="10">
        <v>6400</v>
      </c>
      <c r="E36" s="10"/>
      <c r="F36" s="10">
        <f t="shared" si="0"/>
        <v>6400</v>
      </c>
      <c r="G36" s="11">
        <v>2618.09</v>
      </c>
      <c r="H36" s="10">
        <v>2700</v>
      </c>
      <c r="I36" s="10">
        <v>1289.6000000000001</v>
      </c>
      <c r="J36" s="12"/>
      <c r="K36" s="12"/>
      <c r="L36" s="10">
        <v>3989.6000000000004</v>
      </c>
      <c r="M36" s="10"/>
    </row>
    <row r="37" spans="1:13" x14ac:dyDescent="0.2">
      <c r="A37" s="7">
        <f t="shared" si="1"/>
        <v>34</v>
      </c>
      <c r="B37" s="14" t="s">
        <v>46</v>
      </c>
      <c r="C37" s="9"/>
      <c r="D37" s="10">
        <v>6400</v>
      </c>
      <c r="E37" s="10">
        <v>478.5</v>
      </c>
      <c r="F37" s="10">
        <f t="shared" si="0"/>
        <v>6878.5</v>
      </c>
      <c r="G37" s="11">
        <v>2755.89</v>
      </c>
      <c r="H37" s="10">
        <v>2700</v>
      </c>
      <c r="I37" s="10">
        <v>48.800000000000004</v>
      </c>
      <c r="J37" s="12"/>
      <c r="K37" s="12"/>
      <c r="L37" s="10">
        <v>2748.8</v>
      </c>
      <c r="M37" s="10"/>
    </row>
    <row r="38" spans="1:13" x14ac:dyDescent="0.2">
      <c r="A38" s="7">
        <f t="shared" si="1"/>
        <v>35</v>
      </c>
      <c r="B38" s="14" t="s">
        <v>47</v>
      </c>
      <c r="C38" s="9"/>
      <c r="D38" s="10">
        <v>6400</v>
      </c>
      <c r="E38" s="10"/>
      <c r="F38" s="10">
        <f t="shared" si="0"/>
        <v>6400</v>
      </c>
      <c r="G38" s="11">
        <f>2568.02+927.33</f>
        <v>3495.35</v>
      </c>
      <c r="H38" s="10">
        <v>2700</v>
      </c>
      <c r="I38" s="10">
        <v>144</v>
      </c>
      <c r="J38" s="12"/>
      <c r="K38" s="12"/>
      <c r="L38" s="10">
        <v>2844</v>
      </c>
      <c r="M38" s="10"/>
    </row>
    <row r="39" spans="1:13" x14ac:dyDescent="0.2">
      <c r="A39" s="7">
        <f t="shared" si="1"/>
        <v>36</v>
      </c>
      <c r="B39" s="14" t="s">
        <v>48</v>
      </c>
      <c r="C39" s="9"/>
      <c r="D39" s="10">
        <v>6400</v>
      </c>
      <c r="E39" s="10"/>
      <c r="F39" s="10">
        <f t="shared" si="0"/>
        <v>6400</v>
      </c>
      <c r="G39" s="11">
        <v>2439.62</v>
      </c>
      <c r="H39" s="10">
        <v>2700</v>
      </c>
      <c r="I39" s="10">
        <v>273.60000000000002</v>
      </c>
      <c r="J39" s="12"/>
      <c r="K39" s="12"/>
      <c r="L39" s="10">
        <v>2973.6</v>
      </c>
      <c r="M39" s="10"/>
    </row>
    <row r="40" spans="1:13" x14ac:dyDescent="0.2">
      <c r="A40" s="7">
        <f t="shared" si="1"/>
        <v>37</v>
      </c>
      <c r="B40" s="14" t="s">
        <v>49</v>
      </c>
      <c r="C40" s="9"/>
      <c r="D40" s="10">
        <v>6400</v>
      </c>
      <c r="E40" s="10">
        <v>478.5</v>
      </c>
      <c r="F40" s="10">
        <f t="shared" si="0"/>
        <v>6878.5</v>
      </c>
      <c r="G40" s="11">
        <v>2863.61</v>
      </c>
      <c r="H40" s="10">
        <v>2700</v>
      </c>
      <c r="I40" s="10">
        <v>132.80000000000001</v>
      </c>
      <c r="J40" s="12"/>
      <c r="K40" s="12"/>
      <c r="L40" s="10">
        <v>2832.8</v>
      </c>
      <c r="M40" s="10"/>
    </row>
    <row r="41" spans="1:13" x14ac:dyDescent="0.2">
      <c r="E41" s="15"/>
      <c r="F41" s="15"/>
      <c r="G41" s="15"/>
      <c r="I41" s="15"/>
      <c r="J41" s="15"/>
      <c r="K41" s="15"/>
      <c r="L41" s="15"/>
      <c r="M41" s="15"/>
    </row>
    <row r="44" spans="1:13" x14ac:dyDescent="0.2">
      <c r="A44" t="s">
        <v>50</v>
      </c>
      <c r="B44" t="s">
        <v>51</v>
      </c>
    </row>
    <row r="45" spans="1:13" x14ac:dyDescent="0.2">
      <c r="B45" t="s">
        <v>52</v>
      </c>
    </row>
    <row r="46" spans="1:13" x14ac:dyDescent="0.2">
      <c r="B46" t="s">
        <v>53</v>
      </c>
    </row>
    <row r="47" spans="1:13" x14ac:dyDescent="0.2">
      <c r="B47" t="s">
        <v>54</v>
      </c>
    </row>
    <row r="48" spans="1:13" x14ac:dyDescent="0.2">
      <c r="B48" t="s">
        <v>55</v>
      </c>
    </row>
    <row r="49" spans="2:2" x14ac:dyDescent="0.2">
      <c r="B49" t="s">
        <v>56</v>
      </c>
    </row>
  </sheetData>
  <mergeCells count="1">
    <mergeCell ref="A1:M1"/>
  </mergeCells>
  <pageMargins left="0.78749999999999998" right="0.78749999999999998" top="1.0249999999999999" bottom="1.0249999999999999" header="0.78749999999999998" footer="0.78749999999999998"/>
  <pageSetup paperSize="9" firstPageNumber="0" orientation="landscape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Gennaio 2025</vt:lpstr>
      <vt:lpstr>Febbraio 2025</vt:lpstr>
      <vt:lpstr>Marzo 2025</vt:lpstr>
      <vt:lpstr>Aprile 2025</vt:lpstr>
      <vt:lpstr>Maggio 2025</vt:lpstr>
      <vt:lpstr>Giugno 2025</vt:lpstr>
      <vt:lpstr>Luglio 2025</vt:lpstr>
      <vt:lpstr>Agosto 2025</vt:lpstr>
      <vt:lpstr>Settembre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Giuseppina Di Felice</dc:creator>
  <cp:lastModifiedBy>Giuseppina Di Felice</cp:lastModifiedBy>
  <dcterms:created xsi:type="dcterms:W3CDTF">2025-01-30T10:42:40Z</dcterms:created>
  <dcterms:modified xsi:type="dcterms:W3CDTF">2025-10-06T06:55:14Z</dcterms:modified>
</cp:coreProperties>
</file>