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ASA Economico Consiglieri\Documenti_condivisi\File_Pubblicazione_Art_14\c) Compensi connessi all’assunzione della carica\Anno_2026\"/>
    </mc:Choice>
  </mc:AlternateContent>
  <xr:revisionPtr revIDLastSave="0" documentId="13_ncr:1_{41C6D46B-DADF-4AC1-AC03-E38F5AEA7464}" xr6:coauthVersionLast="36" xr6:coauthVersionMax="36" xr10:uidLastSave="{00000000-0000-0000-0000-000000000000}"/>
  <bookViews>
    <workbookView xWindow="0" yWindow="0" windowWidth="23040" windowHeight="7788" activeTab="2" xr2:uid="{3C55C67A-F3BD-4F47-9CFE-C201C55A96C5}"/>
  </bookViews>
  <sheets>
    <sheet name="Gennaio 2026" sheetId="1" r:id="rId1"/>
    <sheet name="Febbraio 2026" sheetId="2" r:id="rId2"/>
    <sheet name="Marzo 2026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3" l="1"/>
  <c r="F30" i="3"/>
  <c r="F14" i="3"/>
  <c r="F9" i="3"/>
  <c r="F4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F21" i="3"/>
  <c r="E21" i="3"/>
  <c r="E20" i="3"/>
  <c r="E19" i="3"/>
  <c r="E18" i="3"/>
  <c r="E17" i="3"/>
  <c r="E16" i="3"/>
  <c r="F15" i="3"/>
  <c r="E15" i="3"/>
  <c r="E14" i="3"/>
  <c r="E13" i="3"/>
  <c r="E12" i="3"/>
  <c r="E11" i="3"/>
  <c r="E10" i="3"/>
  <c r="E9" i="3"/>
  <c r="E8" i="3"/>
  <c r="E7" i="3"/>
  <c r="E6" i="3"/>
  <c r="E5" i="3"/>
  <c r="E4" i="3"/>
  <c r="F35" i="2"/>
  <c r="F15" i="2"/>
  <c r="D20" i="2"/>
  <c r="D6" i="2"/>
  <c r="E40" i="2" l="1"/>
  <c r="E39" i="2"/>
  <c r="E38" i="2"/>
  <c r="E37" i="2"/>
  <c r="E36" i="2"/>
  <c r="E35" i="2"/>
  <c r="E34" i="2"/>
  <c r="E33" i="2"/>
  <c r="E32" i="2"/>
  <c r="E31" i="2"/>
  <c r="F30" i="2"/>
  <c r="E30" i="2"/>
  <c r="E29" i="2"/>
  <c r="E28" i="2"/>
  <c r="E27" i="2"/>
  <c r="E26" i="2"/>
  <c r="E25" i="2"/>
  <c r="E24" i="2"/>
  <c r="E23" i="2"/>
  <c r="E22" i="2"/>
  <c r="F21" i="2"/>
  <c r="E21" i="2"/>
  <c r="E20" i="2"/>
  <c r="E19" i="2"/>
  <c r="E18" i="2"/>
  <c r="E17" i="2"/>
  <c r="E16" i="2"/>
  <c r="E15" i="2"/>
  <c r="F14" i="2"/>
  <c r="E14" i="2"/>
  <c r="E13" i="2"/>
  <c r="E12" i="2"/>
  <c r="E11" i="2"/>
  <c r="E10" i="2"/>
  <c r="F9" i="2"/>
  <c r="E9" i="2"/>
  <c r="E8" i="2"/>
  <c r="E7" i="2"/>
  <c r="E6" i="2"/>
  <c r="E5" i="2"/>
  <c r="F4" i="2"/>
  <c r="E4" i="2"/>
  <c r="G35" i="1" l="1"/>
  <c r="G30" i="1"/>
  <c r="G21" i="1"/>
  <c r="G15" i="1"/>
  <c r="G14" i="1"/>
  <c r="G9" i="1"/>
  <c r="G4" i="1"/>
  <c r="L40" i="1" l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I16" i="1"/>
  <c r="L16" i="1" s="1"/>
  <c r="H15" i="1"/>
  <c r="L15" i="1" s="1"/>
  <c r="L14" i="1"/>
  <c r="L13" i="1"/>
  <c r="L12" i="1"/>
  <c r="L11" i="1"/>
  <c r="L10" i="1"/>
  <c r="L9" i="1"/>
  <c r="L8" i="1"/>
  <c r="L7" i="1"/>
  <c r="L6" i="1"/>
  <c r="H6" i="1"/>
  <c r="L5" i="1"/>
  <c r="L4" i="1"/>
  <c r="F15" i="1"/>
  <c r="F16" i="1"/>
  <c r="F35" i="1"/>
  <c r="F40" i="1" l="1"/>
  <c r="F39" i="1"/>
  <c r="F38" i="1"/>
  <c r="F37" i="1"/>
  <c r="F36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4" i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<sst xmlns="http://schemas.openxmlformats.org/spreadsheetml/2006/main" count="206" uniqueCount="64">
  <si>
    <t>N.</t>
  </si>
  <si>
    <t>Consigliere/Assessore</t>
  </si>
  <si>
    <t>Periodo di liquidazione</t>
  </si>
  <si>
    <t xml:space="preserve">Indennità di carica </t>
  </si>
  <si>
    <t xml:space="preserve">Indennità di funzione </t>
  </si>
  <si>
    <t xml:space="preserve">Totale Indennità </t>
  </si>
  <si>
    <t>Totale Indennità netta *</t>
  </si>
  <si>
    <t>Rimborso spese per l'esercizio del mandato -  quota fissa</t>
  </si>
  <si>
    <t>Rimborso spese per l'esercizio del mandato -  quota variabile</t>
  </si>
  <si>
    <t>Rimborso spese per l'esercizio del mandato -  quota variabile arretrati</t>
  </si>
  <si>
    <t>Decurtazioni</t>
  </si>
  <si>
    <t>Totale rimborso spese</t>
  </si>
  <si>
    <t>Rimborso spese missioni</t>
  </si>
  <si>
    <t>ACQUAROLI FRANCESCO</t>
  </si>
  <si>
    <t>ANTONINI ANDREA MARIA</t>
  </si>
  <si>
    <t>ASSENTI ANDREA</t>
  </si>
  <si>
    <t>AUSILI MARCO</t>
  </si>
  <si>
    <t>BAIOCCHI NICOLA</t>
  </si>
  <si>
    <t>BALDELLI FRANCESCO</t>
  </si>
  <si>
    <t>BARBIERI NICOLA</t>
  </si>
  <si>
    <t>BATTISTONI MIRELLA</t>
  </si>
  <si>
    <t>BIONDI CHIARA</t>
  </si>
  <si>
    <t>BORRONI PIERPAOLO</t>
  </si>
  <si>
    <t>BUGARO GIACOMO</t>
  </si>
  <si>
    <t>CALCINARO PAOLO</t>
  </si>
  <si>
    <t>CANAFOGLIA CORRADO</t>
  </si>
  <si>
    <t>CAPOROSSI MICHELE</t>
  </si>
  <si>
    <t>CARDILLI ANDREA</t>
  </si>
  <si>
    <t>CATENA LEONARDO</t>
  </si>
  <si>
    <t>CESETTI FABRIZIO</t>
  </si>
  <si>
    <t>CONSOLI TIZIANO</t>
  </si>
  <si>
    <t>LUCONI SILVIA</t>
  </si>
  <si>
    <t>MANCINELLI VALERIA</t>
  </si>
  <si>
    <t>MANGIALARDI MAURIZIO</t>
  </si>
  <si>
    <t>MARCONI LUCA</t>
  </si>
  <si>
    <t>MARCOZZI JESSICA</t>
  </si>
  <si>
    <t>MARINELLI RENZO</t>
  </si>
  <si>
    <t>MASTROVINCENZO ANTONIO</t>
  </si>
  <si>
    <t>NOBILI ANDREA</t>
  </si>
  <si>
    <t>PANTALONI FRANCESCA</t>
  </si>
  <si>
    <t>PASQUI GIANLUCA</t>
  </si>
  <si>
    <t>PIERGALLINI FRANCESCO</t>
  </si>
  <si>
    <t>PIERINI NICOLO'</t>
  </si>
  <si>
    <t>PUTZU ANDREA</t>
  </si>
  <si>
    <t>ROSSI ENRICO</t>
  </si>
  <si>
    <t>ROSSI GIACOMO</t>
  </si>
  <si>
    <t>RUGGERI MARTA CARMELA RAIMONDA</t>
  </si>
  <si>
    <t>SEBASTIANI MILENA</t>
  </si>
  <si>
    <t>SERI MASSIMO</t>
  </si>
  <si>
    <t>VITRI MICAELA</t>
  </si>
  <si>
    <t>*</t>
  </si>
  <si>
    <t>Nota: l'importo dell'indennità netta del singolo Consigliere può variare in base all'eventuale applicazione delle seguenti variabili:</t>
  </si>
  <si>
    <t>Contributi previdenziali onerosi</t>
  </si>
  <si>
    <t>Termine periodo contribuzione obbligatoria per indennità di fine mandato</t>
  </si>
  <si>
    <t>Applicazione aliquota IRPEF fissa</t>
  </si>
  <si>
    <t>Trattenute di altra natura</t>
  </si>
  <si>
    <t>MESE DI GENNAIO 2026</t>
  </si>
  <si>
    <t>1-31 gennaio</t>
  </si>
  <si>
    <t>7-26 ottobre / 1-31 gennaio</t>
  </si>
  <si>
    <t>19-31 dicembre / 1-31 gennaio</t>
  </si>
  <si>
    <t>1-31 dicembre / 1-31 gennaio</t>
  </si>
  <si>
    <t>12-31 dicembre / 1-31 gennaio</t>
  </si>
  <si>
    <t>MESE DI FEBBRAIO 2026</t>
  </si>
  <si>
    <t>MESE DI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</si>
</sst>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  <charset val="1"/>
    </font>
    <font>
      <b/>
      <sz val="9"/>
      <name val="Arial"/>
      <family val="2"/>
      <charset val="1"/>
    </font>
    <font>
      <b/>
      <sz val="9"/>
      <name val="Arial"/>
      <family val="2"/>
    </font>
    <font>
      <b/>
      <sz val="9"/>
      <color rgb="FF000000"/>
      <name val="Arial"/>
      <family val="2"/>
    </font>
    <font>
      <b/>
      <sz val="9"/>
      <color rgb="FF000000"/>
      <name val="Arial"/>
      <family val="2"/>
      <charset val="1"/>
    </font>
    <font>
      <sz val="9"/>
      <name val="Arial"/>
      <family val="2"/>
    </font>
    <font>
      <sz val="9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2" fillId="0" borderId="1" xfId="0" applyFont="1" applyBorder="1"/>
    <xf numFmtId="4" fontId="6" fillId="0" borderId="1" xfId="0" applyNumberFormat="1" applyFont="1" applyBorder="1" applyAlignment="1">
      <alignment horizontal="right"/>
    </xf>
    <xf numFmtId="4" fontId="7" fillId="0" borderId="2" xfId="0" applyNumberFormat="1" applyFont="1" applyBorder="1" applyAlignment="1">
      <alignment horizontal="right"/>
    </xf>
    <xf numFmtId="4" fontId="6" fillId="0" borderId="1" xfId="0" applyNumberFormat="1" applyFont="1" applyBorder="1"/>
    <xf numFmtId="0" fontId="0" fillId="0" borderId="1" xfId="0" applyBorder="1"/>
    <xf numFmtId="4" fontId="6" fillId="0" borderId="1" xfId="0" applyNumberFormat="1" applyFont="1" applyFill="1" applyBorder="1"/>
    <xf numFmtId="0" fontId="3" fillId="0" borderId="1" xfId="0" applyFont="1" applyBorder="1" applyAlignment="1">
      <alignment horizontal="left"/>
    </xf>
    <xf numFmtId="4" fontId="0" fillId="0" borderId="0" xfId="0" applyNumberFormat="1"/>
    <xf numFmtId="0" fontId="6" fillId="0" borderId="1" xfId="0" quotePrefix="1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45D59-3A6C-4B84-AD5A-6BC876BBEFD8}">
  <dimension ref="A1:M48"/>
  <sheetViews>
    <sheetView zoomScale="93" zoomScaleNormal="93" workbookViewId="0">
      <selection activeCell="Q24" sqref="Q24"/>
    </sheetView>
  </sheetViews>
  <sheetFormatPr defaultRowHeight="13.2" x14ac:dyDescent="0.25"/>
  <cols>
    <col min="1" max="1" width="8.109375" customWidth="1"/>
    <col min="2" max="2" width="24.5546875" customWidth="1"/>
    <col min="3" max="3" width="25.5546875" customWidth="1"/>
    <col min="4" max="4" width="15.5546875" customWidth="1"/>
    <col min="5" max="5" width="11.33203125" customWidth="1"/>
    <col min="6" max="6" width="10.44140625" customWidth="1"/>
    <col min="7" max="7" width="11.88671875" customWidth="1"/>
    <col min="8" max="8" width="12.5546875" customWidth="1"/>
    <col min="9" max="9" width="11.33203125" customWidth="1"/>
    <col min="10" max="10" width="11.109375" hidden="1" customWidth="1"/>
    <col min="11" max="11" width="11.33203125" customWidth="1"/>
    <col min="12" max="12" width="12.6640625" customWidth="1"/>
    <col min="13" max="13" width="13" customWidth="1"/>
    <col min="15" max="1026" width="8.6640625" customWidth="1"/>
  </cols>
  <sheetData>
    <row r="1" spans="1:13" x14ac:dyDescent="0.25">
      <c r="A1" s="17" t="s">
        <v>56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3" spans="1:13" ht="100.5" customHeight="1" x14ac:dyDescent="0.25">
      <c r="A3" s="1" t="s">
        <v>0</v>
      </c>
      <c r="B3" s="1" t="s">
        <v>1</v>
      </c>
      <c r="C3" s="1" t="s">
        <v>2</v>
      </c>
      <c r="D3" s="2" t="s">
        <v>3</v>
      </c>
      <c r="E3" s="2" t="s">
        <v>4</v>
      </c>
      <c r="F3" s="1" t="s">
        <v>5</v>
      </c>
      <c r="G3" s="3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5" t="s">
        <v>11</v>
      </c>
      <c r="M3" s="6" t="s">
        <v>12</v>
      </c>
    </row>
    <row r="4" spans="1:13" x14ac:dyDescent="0.25">
      <c r="A4" s="7">
        <v>1</v>
      </c>
      <c r="B4" s="8" t="s">
        <v>13</v>
      </c>
      <c r="C4" s="7" t="s">
        <v>57</v>
      </c>
      <c r="D4" s="9">
        <v>6400</v>
      </c>
      <c r="E4" s="9">
        <v>2392.5</v>
      </c>
      <c r="F4" s="9">
        <f>D4+E4</f>
        <v>8792.5</v>
      </c>
      <c r="G4" s="10">
        <f>2594.17+1363.72</f>
        <v>3957.8900000000003</v>
      </c>
      <c r="H4" s="9">
        <v>2700</v>
      </c>
      <c r="I4" s="9">
        <v>576</v>
      </c>
      <c r="J4" s="11"/>
      <c r="K4" s="11"/>
      <c r="L4" s="9">
        <f t="shared" ref="L4:L40" si="0">H4+I4+K4</f>
        <v>3276</v>
      </c>
      <c r="M4" s="9"/>
    </row>
    <row r="5" spans="1:13" x14ac:dyDescent="0.25">
      <c r="A5" s="7">
        <v>2</v>
      </c>
      <c r="B5" s="8" t="s">
        <v>14</v>
      </c>
      <c r="C5" s="7" t="s">
        <v>57</v>
      </c>
      <c r="D5" s="9">
        <v>6400</v>
      </c>
      <c r="E5" s="9">
        <v>957</v>
      </c>
      <c r="F5" s="9">
        <f t="shared" ref="F5:F40" si="1">D5+E5</f>
        <v>7357</v>
      </c>
      <c r="G5" s="10">
        <v>3212.14</v>
      </c>
      <c r="H5" s="9">
        <v>2700</v>
      </c>
      <c r="I5" s="9">
        <v>885.6</v>
      </c>
      <c r="J5" s="11"/>
      <c r="K5" s="11"/>
      <c r="L5" s="9">
        <f t="shared" si="0"/>
        <v>3585.6</v>
      </c>
      <c r="M5" s="9"/>
    </row>
    <row r="6" spans="1:13" x14ac:dyDescent="0.25">
      <c r="A6" s="7">
        <v>3</v>
      </c>
      <c r="B6" s="8" t="s">
        <v>15</v>
      </c>
      <c r="C6" s="7" t="s">
        <v>58</v>
      </c>
      <c r="D6" s="9">
        <v>10666.6</v>
      </c>
      <c r="E6" s="9"/>
      <c r="F6" s="9">
        <f t="shared" si="1"/>
        <v>10666.6</v>
      </c>
      <c r="G6" s="10">
        <v>4122.62</v>
      </c>
      <c r="H6" s="9">
        <f>2700+1800</f>
        <v>4500</v>
      </c>
      <c r="I6" s="9">
        <v>432</v>
      </c>
      <c r="J6" s="11"/>
      <c r="K6" s="11"/>
      <c r="L6" s="9">
        <f t="shared" si="0"/>
        <v>4932</v>
      </c>
      <c r="M6" s="9"/>
    </row>
    <row r="7" spans="1:13" x14ac:dyDescent="0.25">
      <c r="A7" s="7">
        <v>4</v>
      </c>
      <c r="B7" s="8" t="s">
        <v>16</v>
      </c>
      <c r="C7" s="7" t="s">
        <v>57</v>
      </c>
      <c r="D7" s="9">
        <v>6400</v>
      </c>
      <c r="E7" s="9">
        <v>478.5</v>
      </c>
      <c r="F7" s="9">
        <f t="shared" si="1"/>
        <v>6878.5</v>
      </c>
      <c r="G7" s="10">
        <v>2810.73</v>
      </c>
      <c r="H7" s="9">
        <v>2700</v>
      </c>
      <c r="I7" s="9">
        <v>88</v>
      </c>
      <c r="J7" s="11"/>
      <c r="K7" s="11"/>
      <c r="L7" s="9">
        <f t="shared" si="0"/>
        <v>2788</v>
      </c>
      <c r="M7" s="9"/>
    </row>
    <row r="8" spans="1:13" x14ac:dyDescent="0.25">
      <c r="A8" s="7">
        <v>5</v>
      </c>
      <c r="B8" s="8" t="s">
        <v>17</v>
      </c>
      <c r="C8" s="7" t="s">
        <v>57</v>
      </c>
      <c r="D8" s="9">
        <v>6400</v>
      </c>
      <c r="E8" s="9">
        <v>957</v>
      </c>
      <c r="F8" s="9">
        <f t="shared" si="1"/>
        <v>7357</v>
      </c>
      <c r="G8" s="10">
        <v>3225.02</v>
      </c>
      <c r="H8" s="9">
        <v>2700</v>
      </c>
      <c r="I8" s="9">
        <v>531.20000000000005</v>
      </c>
      <c r="J8" s="11"/>
      <c r="K8" s="11"/>
      <c r="L8" s="9">
        <f t="shared" si="0"/>
        <v>3231.2</v>
      </c>
      <c r="M8" s="9"/>
    </row>
    <row r="9" spans="1:13" x14ac:dyDescent="0.25">
      <c r="A9" s="7">
        <v>6</v>
      </c>
      <c r="B9" s="8" t="s">
        <v>18</v>
      </c>
      <c r="C9" s="7" t="s">
        <v>57</v>
      </c>
      <c r="D9" s="9">
        <v>6400</v>
      </c>
      <c r="E9" s="9">
        <v>1435.5</v>
      </c>
      <c r="F9" s="9">
        <f t="shared" si="1"/>
        <v>7835.5</v>
      </c>
      <c r="G9" s="10">
        <f>2620.16+818.23</f>
        <v>3438.39</v>
      </c>
      <c r="H9" s="9">
        <v>2700</v>
      </c>
      <c r="I9" s="9">
        <v>705.6</v>
      </c>
      <c r="J9" s="11"/>
      <c r="K9" s="9">
        <v>-350</v>
      </c>
      <c r="L9" s="9">
        <f t="shared" si="0"/>
        <v>3055.6</v>
      </c>
      <c r="M9" s="9"/>
    </row>
    <row r="10" spans="1:13" x14ac:dyDescent="0.25">
      <c r="A10" s="7">
        <v>7</v>
      </c>
      <c r="B10" s="8" t="s">
        <v>19</v>
      </c>
      <c r="C10" s="7" t="s">
        <v>57</v>
      </c>
      <c r="D10" s="9">
        <v>6400</v>
      </c>
      <c r="E10" s="9"/>
      <c r="F10" s="9">
        <f t="shared" si="1"/>
        <v>6400</v>
      </c>
      <c r="G10" s="10">
        <v>2728.09</v>
      </c>
      <c r="H10" s="9">
        <v>2700</v>
      </c>
      <c r="I10" s="9">
        <v>548.80000000000007</v>
      </c>
      <c r="J10" s="12"/>
      <c r="K10" s="9"/>
      <c r="L10" s="9">
        <f t="shared" si="0"/>
        <v>3248.8</v>
      </c>
      <c r="M10" s="9"/>
    </row>
    <row r="11" spans="1:13" x14ac:dyDescent="0.25">
      <c r="A11" s="7">
        <v>8</v>
      </c>
      <c r="B11" s="8" t="s">
        <v>20</v>
      </c>
      <c r="C11" s="7" t="s">
        <v>57</v>
      </c>
      <c r="D11" s="9">
        <v>6400</v>
      </c>
      <c r="E11" s="9"/>
      <c r="F11" s="9">
        <f t="shared" si="1"/>
        <v>6400</v>
      </c>
      <c r="G11" s="10">
        <v>2653.77</v>
      </c>
      <c r="H11" s="9">
        <v>2700</v>
      </c>
      <c r="I11" s="9">
        <v>568</v>
      </c>
      <c r="J11" s="11"/>
      <c r="K11" s="9"/>
      <c r="L11" s="9">
        <f t="shared" si="0"/>
        <v>3268</v>
      </c>
      <c r="M11" s="9">
        <v>140.35</v>
      </c>
    </row>
    <row r="12" spans="1:13" x14ac:dyDescent="0.25">
      <c r="A12" s="7">
        <v>9</v>
      </c>
      <c r="B12" s="8" t="s">
        <v>21</v>
      </c>
      <c r="C12" s="7" t="s">
        <v>57</v>
      </c>
      <c r="D12" s="9">
        <v>6400</v>
      </c>
      <c r="E12" s="9"/>
      <c r="F12" s="9">
        <f t="shared" si="1"/>
        <v>6400</v>
      </c>
      <c r="G12" s="10">
        <v>2648.9</v>
      </c>
      <c r="H12" s="9">
        <v>2700</v>
      </c>
      <c r="I12" s="9">
        <v>312</v>
      </c>
      <c r="J12" s="13"/>
      <c r="K12" s="9"/>
      <c r="L12" s="9">
        <f t="shared" si="0"/>
        <v>3012</v>
      </c>
      <c r="M12" s="9"/>
    </row>
    <row r="13" spans="1:13" x14ac:dyDescent="0.25">
      <c r="A13" s="7">
        <v>10</v>
      </c>
      <c r="B13" s="8" t="s">
        <v>22</v>
      </c>
      <c r="C13" s="7" t="s">
        <v>57</v>
      </c>
      <c r="D13" s="9">
        <v>6400</v>
      </c>
      <c r="E13" s="9"/>
      <c r="F13" s="9">
        <f t="shared" si="1"/>
        <v>6400</v>
      </c>
      <c r="G13" s="10">
        <v>2646.81</v>
      </c>
      <c r="H13" s="9">
        <v>2700</v>
      </c>
      <c r="I13" s="9">
        <v>263.2</v>
      </c>
      <c r="J13" s="11"/>
      <c r="K13" s="9"/>
      <c r="L13" s="9">
        <f t="shared" si="0"/>
        <v>2963.2</v>
      </c>
      <c r="M13" s="9"/>
    </row>
    <row r="14" spans="1:13" x14ac:dyDescent="0.25">
      <c r="A14" s="7">
        <v>11</v>
      </c>
      <c r="B14" s="8" t="s">
        <v>23</v>
      </c>
      <c r="C14" s="7" t="s">
        <v>57</v>
      </c>
      <c r="D14" s="9">
        <v>6400</v>
      </c>
      <c r="E14" s="9">
        <v>1435.5</v>
      </c>
      <c r="F14" s="9">
        <f t="shared" si="1"/>
        <v>7835.5</v>
      </c>
      <c r="G14" s="10">
        <f>2930.11+818.23</f>
        <v>3748.34</v>
      </c>
      <c r="H14" s="9">
        <v>2700</v>
      </c>
      <c r="I14" s="9">
        <v>144</v>
      </c>
      <c r="J14" s="12"/>
      <c r="K14" s="9"/>
      <c r="L14" s="9">
        <f t="shared" si="0"/>
        <v>2844</v>
      </c>
      <c r="M14" s="9">
        <v>180.25</v>
      </c>
    </row>
    <row r="15" spans="1:13" x14ac:dyDescent="0.25">
      <c r="A15" s="7">
        <v>12</v>
      </c>
      <c r="B15" s="8" t="s">
        <v>24</v>
      </c>
      <c r="C15" s="7" t="s">
        <v>59</v>
      </c>
      <c r="D15" s="9">
        <v>8960</v>
      </c>
      <c r="E15" s="9">
        <v>1435.5</v>
      </c>
      <c r="F15" s="9">
        <f t="shared" si="1"/>
        <v>10395.5</v>
      </c>
      <c r="G15" s="10">
        <f>3632.6+818.23</f>
        <v>4450.83</v>
      </c>
      <c r="H15" s="9">
        <f>2700+1080</f>
        <v>3780</v>
      </c>
      <c r="I15" s="9">
        <v>284</v>
      </c>
      <c r="J15" s="12"/>
      <c r="K15" s="9">
        <v>-500</v>
      </c>
      <c r="L15" s="9">
        <f t="shared" si="0"/>
        <v>3564</v>
      </c>
      <c r="M15" s="9"/>
    </row>
    <row r="16" spans="1:13" x14ac:dyDescent="0.25">
      <c r="A16" s="7">
        <v>13</v>
      </c>
      <c r="B16" s="8" t="s">
        <v>25</v>
      </c>
      <c r="C16" s="7" t="s">
        <v>60</v>
      </c>
      <c r="D16" s="9">
        <v>12800</v>
      </c>
      <c r="E16" s="9"/>
      <c r="F16" s="9">
        <f t="shared" si="1"/>
        <v>12800</v>
      </c>
      <c r="G16" s="10">
        <v>4906.12</v>
      </c>
      <c r="H16" s="9">
        <v>5400</v>
      </c>
      <c r="I16" s="9">
        <f>243.2+304</f>
        <v>547.20000000000005</v>
      </c>
      <c r="J16" s="12"/>
      <c r="K16" s="9"/>
      <c r="L16" s="9">
        <f t="shared" si="0"/>
        <v>5947.2</v>
      </c>
      <c r="M16" s="9"/>
    </row>
    <row r="17" spans="1:13" x14ac:dyDescent="0.25">
      <c r="A17" s="7">
        <v>14</v>
      </c>
      <c r="B17" s="8" t="s">
        <v>26</v>
      </c>
      <c r="C17" s="7" t="s">
        <v>57</v>
      </c>
      <c r="D17" s="9">
        <v>6400</v>
      </c>
      <c r="E17" s="9">
        <v>478.5</v>
      </c>
      <c r="F17" s="9">
        <f t="shared" si="1"/>
        <v>6878.5</v>
      </c>
      <c r="G17" s="10">
        <v>3036.99</v>
      </c>
      <c r="H17" s="9">
        <v>2700</v>
      </c>
      <c r="I17" s="9">
        <v>112</v>
      </c>
      <c r="J17" s="12"/>
      <c r="K17" s="9"/>
      <c r="L17" s="9">
        <f t="shared" si="0"/>
        <v>2812</v>
      </c>
      <c r="M17" s="9"/>
    </row>
    <row r="18" spans="1:13" x14ac:dyDescent="0.25">
      <c r="A18" s="7">
        <v>15</v>
      </c>
      <c r="B18" s="8" t="s">
        <v>27</v>
      </c>
      <c r="C18" s="7" t="s">
        <v>57</v>
      </c>
      <c r="D18" s="9">
        <v>6400</v>
      </c>
      <c r="E18" s="9"/>
      <c r="F18" s="9">
        <f t="shared" si="1"/>
        <v>6400</v>
      </c>
      <c r="G18" s="10">
        <v>2322.2800000000002</v>
      </c>
      <c r="H18" s="9">
        <v>2700</v>
      </c>
      <c r="I18" s="9">
        <v>959.2</v>
      </c>
      <c r="J18" s="12"/>
      <c r="K18" s="9">
        <v>-100</v>
      </c>
      <c r="L18" s="9">
        <f t="shared" si="0"/>
        <v>3559.2</v>
      </c>
      <c r="M18" s="9">
        <v>399.95</v>
      </c>
    </row>
    <row r="19" spans="1:13" x14ac:dyDescent="0.25">
      <c r="A19" s="7">
        <v>16</v>
      </c>
      <c r="B19" s="8" t="s">
        <v>28</v>
      </c>
      <c r="C19" s="7" t="s">
        <v>57</v>
      </c>
      <c r="D19" s="9">
        <v>6400</v>
      </c>
      <c r="E19" s="9"/>
      <c r="F19" s="9">
        <f t="shared" si="1"/>
        <v>6400</v>
      </c>
      <c r="G19" s="10">
        <v>2731.67</v>
      </c>
      <c r="H19" s="9">
        <v>2700</v>
      </c>
      <c r="I19" s="9">
        <v>448</v>
      </c>
      <c r="J19" s="12"/>
      <c r="K19" s="9"/>
      <c r="L19" s="9">
        <f t="shared" si="0"/>
        <v>3148</v>
      </c>
      <c r="M19" s="9"/>
    </row>
    <row r="20" spans="1:13" x14ac:dyDescent="0.25">
      <c r="A20" s="7">
        <v>17</v>
      </c>
      <c r="B20" s="8" t="s">
        <v>29</v>
      </c>
      <c r="C20" s="7" t="s">
        <v>57</v>
      </c>
      <c r="D20" s="9">
        <v>6400</v>
      </c>
      <c r="E20" s="9"/>
      <c r="F20" s="9">
        <f t="shared" si="1"/>
        <v>6400</v>
      </c>
      <c r="G20" s="10">
        <v>2854.09</v>
      </c>
      <c r="H20" s="9">
        <v>2700</v>
      </c>
      <c r="I20" s="9">
        <v>1185.6000000000001</v>
      </c>
      <c r="J20" s="11"/>
      <c r="K20" s="9"/>
      <c r="L20" s="9">
        <f t="shared" si="0"/>
        <v>3885.6000000000004</v>
      </c>
      <c r="M20" s="9"/>
    </row>
    <row r="21" spans="1:13" x14ac:dyDescent="0.25">
      <c r="A21" s="7">
        <v>18</v>
      </c>
      <c r="B21" s="8" t="s">
        <v>30</v>
      </c>
      <c r="C21" s="7" t="s">
        <v>57</v>
      </c>
      <c r="D21" s="9">
        <v>6400</v>
      </c>
      <c r="E21" s="9">
        <v>1435.5</v>
      </c>
      <c r="F21" s="9">
        <f t="shared" si="1"/>
        <v>7835.5</v>
      </c>
      <c r="G21" s="10">
        <f>2725.08+818.23</f>
        <v>3543.31</v>
      </c>
      <c r="H21" s="9">
        <v>2700</v>
      </c>
      <c r="I21" s="9">
        <v>503.20000000000005</v>
      </c>
      <c r="J21" s="12"/>
      <c r="K21" s="12"/>
      <c r="L21" s="9">
        <f t="shared" si="0"/>
        <v>3203.2</v>
      </c>
      <c r="M21" s="9">
        <v>337.5</v>
      </c>
    </row>
    <row r="22" spans="1:13" x14ac:dyDescent="0.25">
      <c r="A22" s="7">
        <v>19</v>
      </c>
      <c r="B22" s="8" t="s">
        <v>31</v>
      </c>
      <c r="C22" s="16" t="s">
        <v>57</v>
      </c>
      <c r="D22" s="9">
        <v>6400</v>
      </c>
      <c r="E22" s="9"/>
      <c r="F22" s="9">
        <f t="shared" si="1"/>
        <v>6400</v>
      </c>
      <c r="G22" s="10">
        <v>2589.5500000000002</v>
      </c>
      <c r="H22" s="9">
        <v>2700</v>
      </c>
      <c r="I22" s="9">
        <v>963.2</v>
      </c>
      <c r="J22" s="12"/>
      <c r="K22" s="12"/>
      <c r="L22" s="9">
        <f t="shared" si="0"/>
        <v>3663.2</v>
      </c>
      <c r="M22" s="9"/>
    </row>
    <row r="23" spans="1:13" x14ac:dyDescent="0.25">
      <c r="A23" s="7">
        <v>20</v>
      </c>
      <c r="B23" s="8" t="s">
        <v>32</v>
      </c>
      <c r="C23" s="7" t="s">
        <v>57</v>
      </c>
      <c r="D23" s="9">
        <v>6400</v>
      </c>
      <c r="E23" s="9"/>
      <c r="F23" s="9">
        <f t="shared" si="1"/>
        <v>6400</v>
      </c>
      <c r="G23" s="10">
        <v>2722.81</v>
      </c>
      <c r="H23" s="9">
        <v>2700</v>
      </c>
      <c r="I23" s="9">
        <v>112</v>
      </c>
      <c r="J23" s="12"/>
      <c r="K23" s="12"/>
      <c r="L23" s="9">
        <f t="shared" si="0"/>
        <v>2812</v>
      </c>
      <c r="M23" s="9"/>
    </row>
    <row r="24" spans="1:13" x14ac:dyDescent="0.25">
      <c r="A24" s="7">
        <v>21</v>
      </c>
      <c r="B24" s="8" t="s">
        <v>33</v>
      </c>
      <c r="C24" s="7" t="s">
        <v>57</v>
      </c>
      <c r="D24" s="9">
        <v>6400</v>
      </c>
      <c r="E24" s="9"/>
      <c r="F24" s="9">
        <f t="shared" si="1"/>
        <v>6400</v>
      </c>
      <c r="G24" s="10">
        <v>2436.02</v>
      </c>
      <c r="H24" s="9">
        <v>2700</v>
      </c>
      <c r="I24" s="9">
        <v>516.80000000000007</v>
      </c>
      <c r="J24" s="11"/>
      <c r="K24" s="11"/>
      <c r="L24" s="9">
        <f t="shared" si="0"/>
        <v>3216.8</v>
      </c>
      <c r="M24" s="9">
        <v>295.83</v>
      </c>
    </row>
    <row r="25" spans="1:13" x14ac:dyDescent="0.25">
      <c r="A25" s="7">
        <v>22</v>
      </c>
      <c r="B25" s="8" t="s">
        <v>34</v>
      </c>
      <c r="C25" s="7" t="s">
        <v>57</v>
      </c>
      <c r="D25" s="9">
        <v>6400</v>
      </c>
      <c r="E25" s="9">
        <v>957</v>
      </c>
      <c r="F25" s="9">
        <f t="shared" si="1"/>
        <v>7357</v>
      </c>
      <c r="G25" s="10">
        <v>3489.39</v>
      </c>
      <c r="H25" s="9">
        <v>2700</v>
      </c>
      <c r="I25" s="9">
        <v>218.4</v>
      </c>
      <c r="J25" s="12"/>
      <c r="K25" s="12"/>
      <c r="L25" s="9">
        <f t="shared" si="0"/>
        <v>2918.4</v>
      </c>
      <c r="M25" s="9"/>
    </row>
    <row r="26" spans="1:13" x14ac:dyDescent="0.25">
      <c r="A26" s="7">
        <v>23</v>
      </c>
      <c r="B26" s="8" t="s">
        <v>35</v>
      </c>
      <c r="C26" s="7" t="s">
        <v>57</v>
      </c>
      <c r="D26" s="9">
        <v>6400</v>
      </c>
      <c r="E26" s="9">
        <v>957</v>
      </c>
      <c r="F26" s="9">
        <f t="shared" si="1"/>
        <v>7357</v>
      </c>
      <c r="G26" s="10">
        <v>3406.81</v>
      </c>
      <c r="H26" s="9">
        <v>2700</v>
      </c>
      <c r="I26" s="9">
        <v>795.2</v>
      </c>
      <c r="J26" s="11"/>
      <c r="K26" s="11"/>
      <c r="L26" s="9">
        <f t="shared" si="0"/>
        <v>3495.2</v>
      </c>
      <c r="M26" s="9"/>
    </row>
    <row r="27" spans="1:13" x14ac:dyDescent="0.25">
      <c r="A27" s="7">
        <v>24</v>
      </c>
      <c r="B27" s="8" t="s">
        <v>36</v>
      </c>
      <c r="C27" s="7" t="s">
        <v>57</v>
      </c>
      <c r="D27" s="9">
        <v>6400</v>
      </c>
      <c r="E27" s="9"/>
      <c r="F27" s="9">
        <f t="shared" si="1"/>
        <v>6400</v>
      </c>
      <c r="G27" s="10">
        <v>2634.72</v>
      </c>
      <c r="H27" s="9">
        <v>2700</v>
      </c>
      <c r="I27" s="9">
        <v>852.80000000000007</v>
      </c>
      <c r="J27" s="11"/>
      <c r="K27" s="11"/>
      <c r="L27" s="9">
        <f t="shared" si="0"/>
        <v>3552.8</v>
      </c>
      <c r="M27" s="9"/>
    </row>
    <row r="28" spans="1:13" x14ac:dyDescent="0.25">
      <c r="A28" s="7">
        <v>25</v>
      </c>
      <c r="B28" s="8" t="s">
        <v>37</v>
      </c>
      <c r="C28" s="7" t="s">
        <v>57</v>
      </c>
      <c r="D28" s="9">
        <v>6400</v>
      </c>
      <c r="E28" s="9"/>
      <c r="F28" s="9">
        <f t="shared" si="1"/>
        <v>6400</v>
      </c>
      <c r="G28" s="10">
        <v>2854.09</v>
      </c>
      <c r="H28" s="9">
        <v>2700</v>
      </c>
      <c r="I28" s="9">
        <v>334.40000000000003</v>
      </c>
      <c r="J28" s="11"/>
      <c r="K28" s="11"/>
      <c r="L28" s="9">
        <f t="shared" si="0"/>
        <v>3034.4</v>
      </c>
      <c r="M28" s="9"/>
    </row>
    <row r="29" spans="1:13" x14ac:dyDescent="0.25">
      <c r="A29" s="7">
        <v>26</v>
      </c>
      <c r="B29" s="8" t="s">
        <v>38</v>
      </c>
      <c r="C29" s="7" t="s">
        <v>57</v>
      </c>
      <c r="D29" s="9">
        <v>6400</v>
      </c>
      <c r="E29" s="9">
        <v>478.5</v>
      </c>
      <c r="F29" s="9">
        <f t="shared" si="1"/>
        <v>6878.5</v>
      </c>
      <c r="G29" s="10">
        <v>2386.9899999999998</v>
      </c>
      <c r="H29" s="9">
        <v>2700</v>
      </c>
      <c r="I29" s="9">
        <v>112</v>
      </c>
      <c r="J29" s="12"/>
      <c r="K29" s="12"/>
      <c r="L29" s="9">
        <f t="shared" si="0"/>
        <v>2812</v>
      </c>
      <c r="M29" s="9"/>
    </row>
    <row r="30" spans="1:13" x14ac:dyDescent="0.25">
      <c r="A30" s="7">
        <v>27</v>
      </c>
      <c r="B30" s="8" t="s">
        <v>39</v>
      </c>
      <c r="C30" s="7" t="s">
        <v>57</v>
      </c>
      <c r="D30" s="9">
        <v>6400</v>
      </c>
      <c r="E30" s="9">
        <v>1435.5</v>
      </c>
      <c r="F30" s="9">
        <f t="shared" si="1"/>
        <v>7835.5</v>
      </c>
      <c r="G30" s="10">
        <f>2585.16+818.23</f>
        <v>3403.39</v>
      </c>
      <c r="H30" s="9">
        <v>2700</v>
      </c>
      <c r="I30" s="9">
        <v>1500</v>
      </c>
      <c r="J30" s="12"/>
      <c r="K30" s="12"/>
      <c r="L30" s="9">
        <f t="shared" si="0"/>
        <v>4200</v>
      </c>
      <c r="M30" s="9"/>
    </row>
    <row r="31" spans="1:13" x14ac:dyDescent="0.25">
      <c r="A31" s="7">
        <v>28</v>
      </c>
      <c r="B31" s="8" t="s">
        <v>40</v>
      </c>
      <c r="C31" s="7" t="s">
        <v>57</v>
      </c>
      <c r="D31" s="9">
        <v>6400</v>
      </c>
      <c r="E31" s="9">
        <v>2105.4</v>
      </c>
      <c r="F31" s="9">
        <f t="shared" si="1"/>
        <v>8505.4</v>
      </c>
      <c r="G31" s="10">
        <v>3863.52</v>
      </c>
      <c r="H31" s="9">
        <v>2700</v>
      </c>
      <c r="I31" s="9">
        <v>1144</v>
      </c>
      <c r="J31" s="11"/>
      <c r="K31" s="11"/>
      <c r="L31" s="9">
        <f t="shared" si="0"/>
        <v>3844</v>
      </c>
      <c r="M31" s="9"/>
    </row>
    <row r="32" spans="1:13" x14ac:dyDescent="0.25">
      <c r="A32" s="7">
        <v>29</v>
      </c>
      <c r="B32" s="8" t="s">
        <v>41</v>
      </c>
      <c r="C32" s="7" t="s">
        <v>57</v>
      </c>
      <c r="D32" s="9">
        <v>6400</v>
      </c>
      <c r="E32" s="9">
        <v>1148.4000000000001</v>
      </c>
      <c r="F32" s="9">
        <f t="shared" si="1"/>
        <v>7548.4</v>
      </c>
      <c r="G32" s="10">
        <v>3188.98</v>
      </c>
      <c r="H32" s="9">
        <v>2700</v>
      </c>
      <c r="I32" s="9">
        <v>688</v>
      </c>
      <c r="J32" s="12"/>
      <c r="K32" s="12"/>
      <c r="L32" s="9">
        <f t="shared" si="0"/>
        <v>3388</v>
      </c>
      <c r="M32" s="9"/>
    </row>
    <row r="33" spans="1:13" x14ac:dyDescent="0.25">
      <c r="A33" s="7">
        <v>30</v>
      </c>
      <c r="B33" s="8" t="s">
        <v>42</v>
      </c>
      <c r="C33" s="16" t="s">
        <v>57</v>
      </c>
      <c r="D33" s="9">
        <v>6400</v>
      </c>
      <c r="E33" s="9"/>
      <c r="F33" s="9">
        <f t="shared" si="1"/>
        <v>6400</v>
      </c>
      <c r="G33" s="10">
        <v>2727.47</v>
      </c>
      <c r="H33" s="9">
        <v>2700</v>
      </c>
      <c r="I33" s="9">
        <v>488</v>
      </c>
      <c r="J33" s="12"/>
      <c r="K33" s="12"/>
      <c r="L33" s="9">
        <f t="shared" si="0"/>
        <v>3188</v>
      </c>
      <c r="M33" s="9"/>
    </row>
    <row r="34" spans="1:13" x14ac:dyDescent="0.25">
      <c r="A34" s="7">
        <v>31</v>
      </c>
      <c r="B34" s="8" t="s">
        <v>43</v>
      </c>
      <c r="C34" s="7" t="s">
        <v>57</v>
      </c>
      <c r="D34" s="9">
        <v>6400</v>
      </c>
      <c r="E34" s="9"/>
      <c r="F34" s="9">
        <f t="shared" si="1"/>
        <v>6400</v>
      </c>
      <c r="G34" s="10">
        <v>2634.72</v>
      </c>
      <c r="H34" s="9">
        <v>2700</v>
      </c>
      <c r="I34" s="9">
        <v>499.20000000000005</v>
      </c>
      <c r="J34" s="11"/>
      <c r="K34" s="11"/>
      <c r="L34" s="9">
        <f t="shared" si="0"/>
        <v>3199.2</v>
      </c>
      <c r="M34" s="9"/>
    </row>
    <row r="35" spans="1:13" x14ac:dyDescent="0.25">
      <c r="A35" s="7">
        <v>32</v>
      </c>
      <c r="B35" s="8" t="s">
        <v>44</v>
      </c>
      <c r="C35" s="7" t="s">
        <v>61</v>
      </c>
      <c r="D35" s="9">
        <v>3200</v>
      </c>
      <c r="E35" s="9">
        <v>976.14</v>
      </c>
      <c r="F35" s="9">
        <f t="shared" si="1"/>
        <v>4176.1400000000003</v>
      </c>
      <c r="G35" s="10">
        <f>1431.15+556.4</f>
        <v>1987.5500000000002</v>
      </c>
      <c r="H35" s="9">
        <v>1350</v>
      </c>
      <c r="I35" s="9">
        <v>360</v>
      </c>
      <c r="J35" s="12"/>
      <c r="K35" s="12"/>
      <c r="L35" s="9">
        <f t="shared" si="0"/>
        <v>1710</v>
      </c>
      <c r="M35" s="9"/>
    </row>
    <row r="36" spans="1:13" x14ac:dyDescent="0.25">
      <c r="A36" s="7">
        <v>33</v>
      </c>
      <c r="B36" s="14" t="s">
        <v>45</v>
      </c>
      <c r="C36" s="7" t="s">
        <v>57</v>
      </c>
      <c r="D36" s="9">
        <v>6400</v>
      </c>
      <c r="E36" s="9">
        <v>1148.4000000000001</v>
      </c>
      <c r="F36" s="9">
        <f t="shared" si="1"/>
        <v>7548.4</v>
      </c>
      <c r="G36" s="10">
        <v>3344.49</v>
      </c>
      <c r="H36" s="9">
        <v>2700</v>
      </c>
      <c r="I36" s="9">
        <v>1500</v>
      </c>
      <c r="J36" s="11"/>
      <c r="K36" s="11"/>
      <c r="L36" s="9">
        <f t="shared" si="0"/>
        <v>4200</v>
      </c>
      <c r="M36" s="9">
        <v>345.71</v>
      </c>
    </row>
    <row r="37" spans="1:13" x14ac:dyDescent="0.25">
      <c r="A37" s="7">
        <v>34</v>
      </c>
      <c r="B37" s="14" t="s">
        <v>46</v>
      </c>
      <c r="C37" s="7" t="s">
        <v>57</v>
      </c>
      <c r="D37" s="9">
        <v>6400</v>
      </c>
      <c r="E37" s="9">
        <v>478.5</v>
      </c>
      <c r="F37" s="9">
        <f t="shared" si="1"/>
        <v>6878.5</v>
      </c>
      <c r="G37" s="10">
        <v>2801.25</v>
      </c>
      <c r="H37" s="9">
        <v>2700</v>
      </c>
      <c r="I37" s="9">
        <v>585.6</v>
      </c>
      <c r="J37" s="11"/>
      <c r="K37" s="11"/>
      <c r="L37" s="9">
        <f t="shared" si="0"/>
        <v>3285.6</v>
      </c>
      <c r="M37" s="9"/>
    </row>
    <row r="38" spans="1:13" x14ac:dyDescent="0.25">
      <c r="A38" s="7">
        <v>35</v>
      </c>
      <c r="B38" s="14" t="s">
        <v>47</v>
      </c>
      <c r="C38" s="7" t="s">
        <v>57</v>
      </c>
      <c r="D38" s="9">
        <v>6400</v>
      </c>
      <c r="E38" s="9"/>
      <c r="F38" s="9">
        <f t="shared" si="1"/>
        <v>6400</v>
      </c>
      <c r="G38" s="10">
        <v>2655.81</v>
      </c>
      <c r="H38" s="9">
        <v>2700</v>
      </c>
      <c r="I38" s="9">
        <v>696</v>
      </c>
      <c r="J38" s="12"/>
      <c r="K38" s="12"/>
      <c r="L38" s="9">
        <f t="shared" si="0"/>
        <v>3396</v>
      </c>
      <c r="M38" s="12"/>
    </row>
    <row r="39" spans="1:13" x14ac:dyDescent="0.25">
      <c r="A39" s="7">
        <v>36</v>
      </c>
      <c r="B39" s="14" t="s">
        <v>48</v>
      </c>
      <c r="C39" s="7" t="s">
        <v>57</v>
      </c>
      <c r="D39" s="9">
        <v>6400</v>
      </c>
      <c r="E39" s="9">
        <v>478.5</v>
      </c>
      <c r="F39" s="9">
        <f t="shared" si="1"/>
        <v>6878.5</v>
      </c>
      <c r="G39" s="10">
        <v>2858.69</v>
      </c>
      <c r="H39" s="9">
        <v>2700</v>
      </c>
      <c r="I39" s="9">
        <v>488</v>
      </c>
      <c r="J39" s="12"/>
      <c r="K39" s="12"/>
      <c r="L39" s="9">
        <f t="shared" si="0"/>
        <v>3188</v>
      </c>
      <c r="M39" s="12"/>
    </row>
    <row r="40" spans="1:13" x14ac:dyDescent="0.25">
      <c r="A40" s="7">
        <v>37</v>
      </c>
      <c r="B40" s="14" t="s">
        <v>49</v>
      </c>
      <c r="C40" s="7" t="s">
        <v>57</v>
      </c>
      <c r="D40" s="9">
        <v>6400</v>
      </c>
      <c r="E40" s="9">
        <v>478.5</v>
      </c>
      <c r="F40" s="9">
        <f t="shared" si="1"/>
        <v>6878.5</v>
      </c>
      <c r="G40" s="10">
        <v>2909.69</v>
      </c>
      <c r="H40" s="9">
        <v>2700</v>
      </c>
      <c r="I40" s="9">
        <v>531.20000000000005</v>
      </c>
      <c r="J40" s="11"/>
      <c r="K40" s="11"/>
      <c r="L40" s="9">
        <f t="shared" si="0"/>
        <v>3231.2</v>
      </c>
      <c r="M40" s="9"/>
    </row>
    <row r="41" spans="1:13" x14ac:dyDescent="0.25">
      <c r="E41" s="15"/>
      <c r="F41" s="15"/>
      <c r="G41" s="15"/>
      <c r="I41" s="15"/>
      <c r="J41" s="15"/>
      <c r="K41" s="15"/>
      <c r="L41" s="15"/>
      <c r="M41" s="15"/>
    </row>
    <row r="44" spans="1:13" x14ac:dyDescent="0.25">
      <c r="A44" t="s">
        <v>50</v>
      </c>
      <c r="B44" t="s">
        <v>51</v>
      </c>
    </row>
    <row r="45" spans="1:13" x14ac:dyDescent="0.25">
      <c r="B45" t="s">
        <v>52</v>
      </c>
    </row>
    <row r="46" spans="1:13" x14ac:dyDescent="0.25">
      <c r="B46" t="s">
        <v>53</v>
      </c>
    </row>
    <row r="47" spans="1:13" x14ac:dyDescent="0.25">
      <c r="B47" t="s">
        <v>54</v>
      </c>
    </row>
    <row r="48" spans="1:13" x14ac:dyDescent="0.25">
      <c r="B48" t="s">
        <v>55</v>
      </c>
    </row>
  </sheetData>
  <mergeCells count="1">
    <mergeCell ref="A1:M1"/>
  </mergeCells>
  <pageMargins left="0.78749999999999998" right="0.78749999999999998" top="1.0249999999999999" bottom="1.0249999999999999" header="0.78749999999999998" footer="0.78749999999999998"/>
  <pageSetup paperSize="9" firstPageNumber="0" orientation="landscape" horizontalDpi="300" verticalDpi="300" r:id="rId1"/>
  <headerFooter>
    <oddHeader>&amp;C&amp;A</oddHeader>
    <oddFooter>&amp;CPagina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3B0EE-30C8-42DC-B840-B2CEA4AD9F58}">
  <dimension ref="A1:L48"/>
  <sheetViews>
    <sheetView topLeftCell="A16" zoomScale="93" zoomScaleNormal="93" workbookViewId="0">
      <selection activeCell="O14" sqref="O14"/>
    </sheetView>
  </sheetViews>
  <sheetFormatPr defaultRowHeight="13.2" x14ac:dyDescent="0.25"/>
  <cols>
    <col min="1" max="1" width="8.109375" customWidth="1"/>
    <col min="2" max="2" width="24.5546875" customWidth="1"/>
    <col min="3" max="3" width="15.5546875" customWidth="1"/>
    <col min="4" max="4" width="11.33203125" customWidth="1"/>
    <col min="5" max="5" width="10.44140625" customWidth="1"/>
    <col min="6" max="6" width="11.88671875" customWidth="1"/>
    <col min="7" max="7" width="12.5546875" customWidth="1"/>
    <col min="8" max="8" width="11.33203125" customWidth="1"/>
    <col min="9" max="9" width="11.109375" hidden="1" customWidth="1"/>
    <col min="10" max="10" width="11.33203125" customWidth="1"/>
    <col min="11" max="11" width="12.6640625" customWidth="1"/>
    <col min="12" max="12" width="13" customWidth="1"/>
    <col min="14" max="1025" width="8.6640625" customWidth="1"/>
  </cols>
  <sheetData>
    <row r="1" spans="1:12" x14ac:dyDescent="0.25">
      <c r="A1" s="17" t="s">
        <v>62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3" spans="1:12" ht="100.5" customHeight="1" x14ac:dyDescent="0.25">
      <c r="A3" s="1" t="s">
        <v>0</v>
      </c>
      <c r="B3" s="1" t="s">
        <v>1</v>
      </c>
      <c r="C3" s="2" t="s">
        <v>3</v>
      </c>
      <c r="D3" s="2" t="s">
        <v>4</v>
      </c>
      <c r="E3" s="1" t="s">
        <v>5</v>
      </c>
      <c r="F3" s="3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5" t="s">
        <v>11</v>
      </c>
      <c r="L3" s="6" t="s">
        <v>12</v>
      </c>
    </row>
    <row r="4" spans="1:12" x14ac:dyDescent="0.25">
      <c r="A4" s="7">
        <v>1</v>
      </c>
      <c r="B4" s="8" t="s">
        <v>13</v>
      </c>
      <c r="C4" s="9">
        <v>6400</v>
      </c>
      <c r="D4" s="9">
        <v>2392.5</v>
      </c>
      <c r="E4" s="9">
        <f>C4+D4</f>
        <v>8792.5</v>
      </c>
      <c r="F4" s="10">
        <f>2594.17+1363.72</f>
        <v>3957.8900000000003</v>
      </c>
      <c r="G4" s="9">
        <v>2700</v>
      </c>
      <c r="H4" s="9">
        <v>640</v>
      </c>
      <c r="I4" s="11"/>
      <c r="J4" s="11"/>
      <c r="K4" s="9">
        <v>3340</v>
      </c>
      <c r="L4" s="9"/>
    </row>
    <row r="5" spans="1:12" x14ac:dyDescent="0.25">
      <c r="A5" s="7">
        <v>2</v>
      </c>
      <c r="B5" s="8" t="s">
        <v>14</v>
      </c>
      <c r="C5" s="9">
        <v>6400</v>
      </c>
      <c r="D5" s="9">
        <v>957</v>
      </c>
      <c r="E5" s="9">
        <f t="shared" ref="E5:E40" si="0">C5+D5</f>
        <v>7357</v>
      </c>
      <c r="F5" s="10">
        <v>3212.14</v>
      </c>
      <c r="G5" s="9">
        <v>2700</v>
      </c>
      <c r="H5" s="9">
        <v>492</v>
      </c>
      <c r="I5" s="11"/>
      <c r="J5" s="11"/>
      <c r="K5" s="9">
        <v>3192</v>
      </c>
      <c r="L5" s="9"/>
    </row>
    <row r="6" spans="1:12" x14ac:dyDescent="0.25">
      <c r="A6" s="7">
        <v>3</v>
      </c>
      <c r="B6" s="8" t="s">
        <v>15</v>
      </c>
      <c r="C6" s="9">
        <v>6400</v>
      </c>
      <c r="D6" s="9">
        <f>957/30*28</f>
        <v>893.19999999999993</v>
      </c>
      <c r="E6" s="9">
        <f t="shared" si="0"/>
        <v>7293.2</v>
      </c>
      <c r="F6" s="10">
        <v>3211.48</v>
      </c>
      <c r="G6" s="9">
        <v>2700</v>
      </c>
      <c r="H6" s="9">
        <v>432</v>
      </c>
      <c r="I6" s="11"/>
      <c r="J6" s="11"/>
      <c r="K6" s="9">
        <v>3132</v>
      </c>
      <c r="L6" s="9"/>
    </row>
    <row r="7" spans="1:12" x14ac:dyDescent="0.25">
      <c r="A7" s="7">
        <v>4</v>
      </c>
      <c r="B7" s="8" t="s">
        <v>16</v>
      </c>
      <c r="C7" s="9">
        <v>6400</v>
      </c>
      <c r="D7" s="9">
        <v>478.5</v>
      </c>
      <c r="E7" s="9">
        <f t="shared" si="0"/>
        <v>6878.5</v>
      </c>
      <c r="F7" s="10">
        <v>2844.23</v>
      </c>
      <c r="G7" s="9">
        <v>2700</v>
      </c>
      <c r="H7" s="9">
        <v>104</v>
      </c>
      <c r="I7" s="11"/>
      <c r="J7" s="11"/>
      <c r="K7" s="9">
        <v>2804</v>
      </c>
      <c r="L7" s="9"/>
    </row>
    <row r="8" spans="1:12" x14ac:dyDescent="0.25">
      <c r="A8" s="7">
        <v>5</v>
      </c>
      <c r="B8" s="8" t="s">
        <v>17</v>
      </c>
      <c r="C8" s="9">
        <v>6400</v>
      </c>
      <c r="D8" s="9">
        <v>957</v>
      </c>
      <c r="E8" s="9">
        <f t="shared" si="0"/>
        <v>7357</v>
      </c>
      <c r="F8" s="10">
        <v>3225.02</v>
      </c>
      <c r="G8" s="9">
        <v>2700</v>
      </c>
      <c r="H8" s="9">
        <v>332</v>
      </c>
      <c r="I8" s="11"/>
      <c r="J8" s="11"/>
      <c r="K8" s="9">
        <v>3032</v>
      </c>
      <c r="L8" s="9"/>
    </row>
    <row r="9" spans="1:12" x14ac:dyDescent="0.25">
      <c r="A9" s="7">
        <v>6</v>
      </c>
      <c r="B9" s="8" t="s">
        <v>18</v>
      </c>
      <c r="C9" s="9">
        <v>6400</v>
      </c>
      <c r="D9" s="9">
        <v>1435.5</v>
      </c>
      <c r="E9" s="9">
        <f t="shared" si="0"/>
        <v>7835.5</v>
      </c>
      <c r="F9" s="10">
        <f>2620.16+818.23</f>
        <v>3438.39</v>
      </c>
      <c r="G9" s="9">
        <v>2700</v>
      </c>
      <c r="H9" s="9">
        <v>940.80000000000007</v>
      </c>
      <c r="I9" s="11"/>
      <c r="J9" s="9"/>
      <c r="K9" s="9">
        <v>3640.8</v>
      </c>
      <c r="L9" s="9">
        <v>249.7</v>
      </c>
    </row>
    <row r="10" spans="1:12" x14ac:dyDescent="0.25">
      <c r="A10" s="7">
        <v>7</v>
      </c>
      <c r="B10" s="8" t="s">
        <v>19</v>
      </c>
      <c r="C10" s="9">
        <v>6400</v>
      </c>
      <c r="D10" s="9"/>
      <c r="E10" s="9">
        <f t="shared" si="0"/>
        <v>6400</v>
      </c>
      <c r="F10" s="10">
        <v>2728.09</v>
      </c>
      <c r="G10" s="9">
        <v>2700</v>
      </c>
      <c r="H10" s="9">
        <v>431.20000000000005</v>
      </c>
      <c r="I10" s="12"/>
      <c r="J10" s="9"/>
      <c r="K10" s="9">
        <v>3131.2</v>
      </c>
      <c r="L10" s="9">
        <v>322.7</v>
      </c>
    </row>
    <row r="11" spans="1:12" x14ac:dyDescent="0.25">
      <c r="A11" s="7">
        <v>8</v>
      </c>
      <c r="B11" s="8" t="s">
        <v>20</v>
      </c>
      <c r="C11" s="9">
        <v>6400</v>
      </c>
      <c r="D11" s="9"/>
      <c r="E11" s="9">
        <f t="shared" si="0"/>
        <v>6400</v>
      </c>
      <c r="F11" s="10">
        <v>2653.77</v>
      </c>
      <c r="G11" s="9">
        <v>2700</v>
      </c>
      <c r="H11" s="9">
        <v>454.40000000000003</v>
      </c>
      <c r="I11" s="11"/>
      <c r="J11" s="9"/>
      <c r="K11" s="9">
        <v>3154.4</v>
      </c>
      <c r="L11" s="9"/>
    </row>
    <row r="12" spans="1:12" x14ac:dyDescent="0.25">
      <c r="A12" s="7">
        <v>9</v>
      </c>
      <c r="B12" s="8" t="s">
        <v>21</v>
      </c>
      <c r="C12" s="9">
        <v>6400</v>
      </c>
      <c r="D12" s="9"/>
      <c r="E12" s="9">
        <f t="shared" si="0"/>
        <v>6400</v>
      </c>
      <c r="F12" s="10">
        <v>2648.9</v>
      </c>
      <c r="G12" s="9">
        <v>2700</v>
      </c>
      <c r="H12" s="9">
        <v>260</v>
      </c>
      <c r="I12" s="13"/>
      <c r="J12" s="9"/>
      <c r="K12" s="9">
        <v>2960</v>
      </c>
      <c r="L12" s="9"/>
    </row>
    <row r="13" spans="1:12" x14ac:dyDescent="0.25">
      <c r="A13" s="7">
        <v>10</v>
      </c>
      <c r="B13" s="8" t="s">
        <v>22</v>
      </c>
      <c r="C13" s="9">
        <v>6400</v>
      </c>
      <c r="D13" s="9"/>
      <c r="E13" s="9">
        <f t="shared" si="0"/>
        <v>6400</v>
      </c>
      <c r="F13" s="10">
        <v>2646.81</v>
      </c>
      <c r="G13" s="9">
        <v>2700</v>
      </c>
      <c r="H13" s="9">
        <v>150.4</v>
      </c>
      <c r="I13" s="11"/>
      <c r="J13" s="9"/>
      <c r="K13" s="9">
        <v>2850.4</v>
      </c>
      <c r="L13" s="9"/>
    </row>
    <row r="14" spans="1:12" x14ac:dyDescent="0.25">
      <c r="A14" s="7">
        <v>11</v>
      </c>
      <c r="B14" s="8" t="s">
        <v>23</v>
      </c>
      <c r="C14" s="9">
        <v>6400</v>
      </c>
      <c r="D14" s="9">
        <v>1435.5</v>
      </c>
      <c r="E14" s="9">
        <f t="shared" si="0"/>
        <v>7835.5</v>
      </c>
      <c r="F14" s="10">
        <f>2930.11+818.23</f>
        <v>3748.34</v>
      </c>
      <c r="G14" s="9">
        <v>2700</v>
      </c>
      <c r="H14" s="9">
        <v>136</v>
      </c>
      <c r="I14" s="12"/>
      <c r="J14" s="9"/>
      <c r="K14" s="9">
        <v>2836</v>
      </c>
      <c r="L14" s="9">
        <v>48</v>
      </c>
    </row>
    <row r="15" spans="1:12" x14ac:dyDescent="0.25">
      <c r="A15" s="7">
        <v>12</v>
      </c>
      <c r="B15" s="8" t="s">
        <v>24</v>
      </c>
      <c r="C15" s="9">
        <v>6400</v>
      </c>
      <c r="D15" s="9">
        <v>1435.5</v>
      </c>
      <c r="E15" s="9">
        <f t="shared" si="0"/>
        <v>7835.5</v>
      </c>
      <c r="F15" s="10">
        <f>2737.53+818.23</f>
        <v>3555.76</v>
      </c>
      <c r="G15" s="9">
        <v>2700</v>
      </c>
      <c r="H15" s="9">
        <v>1079.2</v>
      </c>
      <c r="I15" s="12"/>
      <c r="J15" s="9"/>
      <c r="K15" s="9">
        <v>3779.2</v>
      </c>
      <c r="L15" s="9">
        <v>83.55</v>
      </c>
    </row>
    <row r="16" spans="1:12" x14ac:dyDescent="0.25">
      <c r="A16" s="7">
        <v>13</v>
      </c>
      <c r="B16" s="8" t="s">
        <v>25</v>
      </c>
      <c r="C16" s="9">
        <v>6400</v>
      </c>
      <c r="D16" s="9"/>
      <c r="E16" s="9">
        <f t="shared" si="0"/>
        <v>6400</v>
      </c>
      <c r="F16" s="10">
        <v>2732.79</v>
      </c>
      <c r="G16" s="9">
        <v>2700</v>
      </c>
      <c r="H16" s="9">
        <v>121.60000000000001</v>
      </c>
      <c r="I16" s="12"/>
      <c r="J16" s="9">
        <v>-600</v>
      </c>
      <c r="K16" s="9">
        <v>2221.6</v>
      </c>
      <c r="L16" s="9"/>
    </row>
    <row r="17" spans="1:12" x14ac:dyDescent="0.25">
      <c r="A17" s="7">
        <v>14</v>
      </c>
      <c r="B17" s="8" t="s">
        <v>26</v>
      </c>
      <c r="C17" s="9">
        <v>6400</v>
      </c>
      <c r="D17" s="9">
        <v>478.5</v>
      </c>
      <c r="E17" s="9">
        <f t="shared" si="0"/>
        <v>6878.5</v>
      </c>
      <c r="F17" s="10">
        <v>3036.99</v>
      </c>
      <c r="G17" s="9">
        <v>2700</v>
      </c>
      <c r="H17" s="9">
        <v>144</v>
      </c>
      <c r="I17" s="12"/>
      <c r="J17" s="9"/>
      <c r="K17" s="9">
        <v>2844</v>
      </c>
      <c r="L17" s="9"/>
    </row>
    <row r="18" spans="1:12" x14ac:dyDescent="0.25">
      <c r="A18" s="7">
        <v>15</v>
      </c>
      <c r="B18" s="8" t="s">
        <v>27</v>
      </c>
      <c r="C18" s="9">
        <v>6400</v>
      </c>
      <c r="D18" s="9"/>
      <c r="E18" s="9">
        <f t="shared" si="0"/>
        <v>6400</v>
      </c>
      <c r="F18" s="10">
        <v>2422.7800000000002</v>
      </c>
      <c r="G18" s="9">
        <v>2700</v>
      </c>
      <c r="H18" s="9">
        <v>784.80000000000007</v>
      </c>
      <c r="I18" s="12"/>
      <c r="J18" s="9"/>
      <c r="K18" s="9">
        <v>3484.8</v>
      </c>
      <c r="L18" s="9">
        <v>151.59</v>
      </c>
    </row>
    <row r="19" spans="1:12" x14ac:dyDescent="0.25">
      <c r="A19" s="7">
        <v>16</v>
      </c>
      <c r="B19" s="8" t="s">
        <v>28</v>
      </c>
      <c r="C19" s="9">
        <v>6400</v>
      </c>
      <c r="D19" s="9"/>
      <c r="E19" s="9">
        <f t="shared" si="0"/>
        <v>6400</v>
      </c>
      <c r="F19" s="10">
        <v>2731.67</v>
      </c>
      <c r="G19" s="9">
        <v>2700</v>
      </c>
      <c r="H19" s="9">
        <v>384</v>
      </c>
      <c r="I19" s="12"/>
      <c r="J19" s="9"/>
      <c r="K19" s="9">
        <v>3084</v>
      </c>
      <c r="L19" s="9"/>
    </row>
    <row r="20" spans="1:12" x14ac:dyDescent="0.25">
      <c r="A20" s="7">
        <v>17</v>
      </c>
      <c r="B20" s="8" t="s">
        <v>29</v>
      </c>
      <c r="C20" s="9">
        <v>6400</v>
      </c>
      <c r="D20" s="9">
        <f>478.5/30*28</f>
        <v>446.59999999999997</v>
      </c>
      <c r="E20" s="9">
        <f t="shared" si="0"/>
        <v>6846.6</v>
      </c>
      <c r="F20" s="10">
        <v>3119.55</v>
      </c>
      <c r="G20" s="9">
        <v>2700</v>
      </c>
      <c r="H20" s="9">
        <v>1123.2</v>
      </c>
      <c r="I20" s="11"/>
      <c r="J20" s="9"/>
      <c r="K20" s="9">
        <v>3823.2</v>
      </c>
      <c r="L20" s="9"/>
    </row>
    <row r="21" spans="1:12" x14ac:dyDescent="0.25">
      <c r="A21" s="7">
        <v>18</v>
      </c>
      <c r="B21" s="8" t="s">
        <v>30</v>
      </c>
      <c r="C21" s="9">
        <v>6400</v>
      </c>
      <c r="D21" s="9">
        <v>1435.5</v>
      </c>
      <c r="E21" s="9">
        <f t="shared" si="0"/>
        <v>7835.5</v>
      </c>
      <c r="F21" s="10">
        <f>2725.08+818.23</f>
        <v>3543.31</v>
      </c>
      <c r="G21" s="9">
        <v>2700</v>
      </c>
      <c r="H21" s="9">
        <v>503.20000000000005</v>
      </c>
      <c r="I21" s="12"/>
      <c r="J21" s="12"/>
      <c r="K21" s="9">
        <v>3203.2</v>
      </c>
      <c r="L21" s="9"/>
    </row>
    <row r="22" spans="1:12" x14ac:dyDescent="0.25">
      <c r="A22" s="7">
        <v>19</v>
      </c>
      <c r="B22" s="8" t="s">
        <v>31</v>
      </c>
      <c r="C22" s="9">
        <v>6400</v>
      </c>
      <c r="D22" s="9"/>
      <c r="E22" s="9">
        <f t="shared" si="0"/>
        <v>6400</v>
      </c>
      <c r="F22" s="10">
        <v>2556.0500000000002</v>
      </c>
      <c r="G22" s="9">
        <v>2700</v>
      </c>
      <c r="H22" s="9">
        <v>756.80000000000007</v>
      </c>
      <c r="I22" s="12"/>
      <c r="J22" s="12"/>
      <c r="K22" s="9">
        <v>3456.8</v>
      </c>
      <c r="L22" s="9"/>
    </row>
    <row r="23" spans="1:12" x14ac:dyDescent="0.25">
      <c r="A23" s="7">
        <v>20</v>
      </c>
      <c r="B23" s="8" t="s">
        <v>32</v>
      </c>
      <c r="C23" s="9">
        <v>6400</v>
      </c>
      <c r="D23" s="9"/>
      <c r="E23" s="9">
        <f t="shared" si="0"/>
        <v>6400</v>
      </c>
      <c r="F23" s="10">
        <v>2722.81</v>
      </c>
      <c r="G23" s="9">
        <v>2700</v>
      </c>
      <c r="H23" s="9">
        <v>112</v>
      </c>
      <c r="I23" s="12"/>
      <c r="J23" s="12"/>
      <c r="K23" s="9">
        <v>2812</v>
      </c>
      <c r="L23" s="9"/>
    </row>
    <row r="24" spans="1:12" x14ac:dyDescent="0.25">
      <c r="A24" s="7">
        <v>21</v>
      </c>
      <c r="B24" s="8" t="s">
        <v>33</v>
      </c>
      <c r="C24" s="9">
        <v>6400</v>
      </c>
      <c r="D24" s="9"/>
      <c r="E24" s="9">
        <f t="shared" si="0"/>
        <v>6400</v>
      </c>
      <c r="F24" s="10">
        <v>2469.52</v>
      </c>
      <c r="G24" s="9">
        <v>2700</v>
      </c>
      <c r="H24" s="9">
        <v>456</v>
      </c>
      <c r="I24" s="11"/>
      <c r="J24" s="11"/>
      <c r="K24" s="9">
        <v>3156</v>
      </c>
      <c r="L24" s="9"/>
    </row>
    <row r="25" spans="1:12" x14ac:dyDescent="0.25">
      <c r="A25" s="7">
        <v>22</v>
      </c>
      <c r="B25" s="8" t="s">
        <v>34</v>
      </c>
      <c r="C25" s="9">
        <v>6400</v>
      </c>
      <c r="D25" s="9">
        <v>957</v>
      </c>
      <c r="E25" s="9">
        <f t="shared" si="0"/>
        <v>7357</v>
      </c>
      <c r="F25" s="10">
        <v>3489.39</v>
      </c>
      <c r="G25" s="9">
        <v>2700</v>
      </c>
      <c r="H25" s="9">
        <v>218.4</v>
      </c>
      <c r="I25" s="12"/>
      <c r="J25" s="12"/>
      <c r="K25" s="9">
        <v>2918.4</v>
      </c>
      <c r="L25" s="9"/>
    </row>
    <row r="26" spans="1:12" x14ac:dyDescent="0.25">
      <c r="A26" s="7">
        <v>23</v>
      </c>
      <c r="B26" s="8" t="s">
        <v>35</v>
      </c>
      <c r="C26" s="9">
        <v>6400</v>
      </c>
      <c r="D26" s="9">
        <v>957</v>
      </c>
      <c r="E26" s="9">
        <f t="shared" si="0"/>
        <v>7357</v>
      </c>
      <c r="F26" s="10">
        <v>3406.81</v>
      </c>
      <c r="G26" s="9">
        <v>2700</v>
      </c>
      <c r="H26" s="9">
        <v>568</v>
      </c>
      <c r="I26" s="11"/>
      <c r="J26" s="11"/>
      <c r="K26" s="9">
        <v>3268</v>
      </c>
      <c r="L26" s="9"/>
    </row>
    <row r="27" spans="1:12" x14ac:dyDescent="0.25">
      <c r="A27" s="7">
        <v>24</v>
      </c>
      <c r="B27" s="8" t="s">
        <v>36</v>
      </c>
      <c r="C27" s="9">
        <v>6400</v>
      </c>
      <c r="D27" s="9"/>
      <c r="E27" s="9">
        <f t="shared" si="0"/>
        <v>6400</v>
      </c>
      <c r="F27" s="10">
        <v>2634.72</v>
      </c>
      <c r="G27" s="9">
        <v>2700</v>
      </c>
      <c r="H27" s="9">
        <v>459.20000000000005</v>
      </c>
      <c r="I27" s="11"/>
      <c r="J27" s="11"/>
      <c r="K27" s="9">
        <v>3159.2</v>
      </c>
      <c r="L27" s="9"/>
    </row>
    <row r="28" spans="1:12" x14ac:dyDescent="0.25">
      <c r="A28" s="7">
        <v>25</v>
      </c>
      <c r="B28" s="8" t="s">
        <v>37</v>
      </c>
      <c r="C28" s="9">
        <v>6400</v>
      </c>
      <c r="D28" s="9"/>
      <c r="E28" s="9">
        <f t="shared" si="0"/>
        <v>6400</v>
      </c>
      <c r="F28" s="10">
        <v>2854.09</v>
      </c>
      <c r="G28" s="9">
        <v>2700</v>
      </c>
      <c r="H28" s="9">
        <v>182.4</v>
      </c>
      <c r="I28" s="11"/>
      <c r="J28" s="11"/>
      <c r="K28" s="9">
        <v>2882.4</v>
      </c>
      <c r="L28" s="9"/>
    </row>
    <row r="29" spans="1:12" x14ac:dyDescent="0.25">
      <c r="A29" s="7">
        <v>26</v>
      </c>
      <c r="B29" s="8" t="s">
        <v>38</v>
      </c>
      <c r="C29" s="9">
        <v>6400</v>
      </c>
      <c r="D29" s="9">
        <v>478.5</v>
      </c>
      <c r="E29" s="9">
        <f t="shared" si="0"/>
        <v>6878.5</v>
      </c>
      <c r="F29" s="10">
        <v>2386.9899999999998</v>
      </c>
      <c r="G29" s="9">
        <v>2700</v>
      </c>
      <c r="H29" s="9">
        <v>104</v>
      </c>
      <c r="I29" s="12"/>
      <c r="J29" s="12"/>
      <c r="K29" s="9">
        <v>2804</v>
      </c>
      <c r="L29" s="9"/>
    </row>
    <row r="30" spans="1:12" x14ac:dyDescent="0.25">
      <c r="A30" s="7">
        <v>27</v>
      </c>
      <c r="B30" s="8" t="s">
        <v>39</v>
      </c>
      <c r="C30" s="9">
        <v>6400</v>
      </c>
      <c r="D30" s="9">
        <v>1435.5</v>
      </c>
      <c r="E30" s="9">
        <f t="shared" si="0"/>
        <v>7835.5</v>
      </c>
      <c r="F30" s="10">
        <f>2585.16+818.23</f>
        <v>3403.39</v>
      </c>
      <c r="G30" s="9">
        <v>2700</v>
      </c>
      <c r="H30" s="9">
        <v>1377.6000000000001</v>
      </c>
      <c r="I30" s="12"/>
      <c r="J30" s="12"/>
      <c r="K30" s="9">
        <v>4077.6000000000004</v>
      </c>
      <c r="L30" s="9"/>
    </row>
    <row r="31" spans="1:12" x14ac:dyDescent="0.25">
      <c r="A31" s="7">
        <v>28</v>
      </c>
      <c r="B31" s="8" t="s">
        <v>40</v>
      </c>
      <c r="C31" s="9">
        <v>6400</v>
      </c>
      <c r="D31" s="9">
        <v>2105.4</v>
      </c>
      <c r="E31" s="9">
        <f t="shared" si="0"/>
        <v>8505.4</v>
      </c>
      <c r="F31" s="10">
        <v>3692.52</v>
      </c>
      <c r="G31" s="9">
        <v>2700</v>
      </c>
      <c r="H31" s="9">
        <v>1056</v>
      </c>
      <c r="I31" s="11"/>
      <c r="J31" s="11"/>
      <c r="K31" s="9">
        <v>3756</v>
      </c>
      <c r="L31" s="9"/>
    </row>
    <row r="32" spans="1:12" x14ac:dyDescent="0.25">
      <c r="A32" s="7">
        <v>29</v>
      </c>
      <c r="B32" s="8" t="s">
        <v>41</v>
      </c>
      <c r="C32" s="9">
        <v>6400</v>
      </c>
      <c r="D32" s="9">
        <v>1148.4000000000001</v>
      </c>
      <c r="E32" s="9">
        <f t="shared" si="0"/>
        <v>7548.4</v>
      </c>
      <c r="F32" s="10">
        <v>3245.98</v>
      </c>
      <c r="G32" s="9">
        <v>2700</v>
      </c>
      <c r="H32" s="9">
        <v>550.4</v>
      </c>
      <c r="I32" s="12"/>
      <c r="J32" s="12"/>
      <c r="K32" s="9">
        <v>3250.4</v>
      </c>
      <c r="L32" s="9"/>
    </row>
    <row r="33" spans="1:12" x14ac:dyDescent="0.25">
      <c r="A33" s="7">
        <v>30</v>
      </c>
      <c r="B33" s="8" t="s">
        <v>42</v>
      </c>
      <c r="C33" s="9">
        <v>6400</v>
      </c>
      <c r="D33" s="9"/>
      <c r="E33" s="9">
        <f t="shared" si="0"/>
        <v>6400</v>
      </c>
      <c r="F33" s="10">
        <v>2727.47</v>
      </c>
      <c r="G33" s="9">
        <v>2700</v>
      </c>
      <c r="H33" s="9">
        <v>683.2</v>
      </c>
      <c r="I33" s="12"/>
      <c r="J33" s="12"/>
      <c r="K33" s="9">
        <v>3383.2</v>
      </c>
      <c r="L33" s="9"/>
    </row>
    <row r="34" spans="1:12" x14ac:dyDescent="0.25">
      <c r="A34" s="7">
        <v>31</v>
      </c>
      <c r="B34" s="8" t="s">
        <v>43</v>
      </c>
      <c r="C34" s="9">
        <v>6400</v>
      </c>
      <c r="D34" s="9"/>
      <c r="E34" s="9">
        <f t="shared" si="0"/>
        <v>6400</v>
      </c>
      <c r="F34" s="10">
        <v>2634.72</v>
      </c>
      <c r="G34" s="9">
        <v>2700</v>
      </c>
      <c r="H34" s="9">
        <v>374.40000000000003</v>
      </c>
      <c r="I34" s="11"/>
      <c r="J34" s="11"/>
      <c r="K34" s="9">
        <v>3074.4</v>
      </c>
      <c r="L34" s="9"/>
    </row>
    <row r="35" spans="1:12" x14ac:dyDescent="0.25">
      <c r="A35" s="7">
        <v>32</v>
      </c>
      <c r="B35" s="8" t="s">
        <v>44</v>
      </c>
      <c r="C35" s="9">
        <v>6400</v>
      </c>
      <c r="D35" s="9">
        <v>976.14</v>
      </c>
      <c r="E35" s="9">
        <f t="shared" si="0"/>
        <v>7376.14</v>
      </c>
      <c r="F35" s="10">
        <f>2729.7+556.4</f>
        <v>3286.1</v>
      </c>
      <c r="G35" s="9">
        <v>2700</v>
      </c>
      <c r="H35" s="9">
        <v>840</v>
      </c>
      <c r="I35" s="12"/>
      <c r="J35" s="12"/>
      <c r="K35" s="9">
        <v>3540</v>
      </c>
      <c r="L35" s="9"/>
    </row>
    <row r="36" spans="1:12" x14ac:dyDescent="0.25">
      <c r="A36" s="7">
        <v>33</v>
      </c>
      <c r="B36" s="14" t="s">
        <v>45</v>
      </c>
      <c r="C36" s="9">
        <v>6400</v>
      </c>
      <c r="D36" s="9">
        <v>1148.4000000000001</v>
      </c>
      <c r="E36" s="9">
        <f t="shared" si="0"/>
        <v>7548.4</v>
      </c>
      <c r="F36" s="10">
        <v>3344.49</v>
      </c>
      <c r="G36" s="9">
        <v>2700</v>
      </c>
      <c r="H36" s="9">
        <v>1289.6000000000001</v>
      </c>
      <c r="I36" s="11"/>
      <c r="J36" s="11"/>
      <c r="K36" s="9">
        <v>3989.6000000000004</v>
      </c>
      <c r="L36" s="9">
        <v>1444.03</v>
      </c>
    </row>
    <row r="37" spans="1:12" x14ac:dyDescent="0.25">
      <c r="A37" s="7">
        <v>34</v>
      </c>
      <c r="B37" s="14" t="s">
        <v>46</v>
      </c>
      <c r="C37" s="9">
        <v>6400</v>
      </c>
      <c r="D37" s="9">
        <v>478.5</v>
      </c>
      <c r="E37" s="9">
        <f t="shared" si="0"/>
        <v>6878.5</v>
      </c>
      <c r="F37" s="10">
        <v>2801.25</v>
      </c>
      <c r="G37" s="9">
        <v>2700</v>
      </c>
      <c r="H37" s="9">
        <v>244</v>
      </c>
      <c r="I37" s="11"/>
      <c r="J37" s="11"/>
      <c r="K37" s="9">
        <v>2944</v>
      </c>
      <c r="L37" s="9"/>
    </row>
    <row r="38" spans="1:12" x14ac:dyDescent="0.25">
      <c r="A38" s="7">
        <v>35</v>
      </c>
      <c r="B38" s="14" t="s">
        <v>47</v>
      </c>
      <c r="C38" s="9">
        <v>6400</v>
      </c>
      <c r="D38" s="9"/>
      <c r="E38" s="9">
        <f t="shared" si="0"/>
        <v>6400</v>
      </c>
      <c r="F38" s="10">
        <v>2588.81</v>
      </c>
      <c r="G38" s="9">
        <v>2700</v>
      </c>
      <c r="H38" s="9">
        <v>696</v>
      </c>
      <c r="I38" s="12"/>
      <c r="J38" s="12"/>
      <c r="K38" s="9">
        <v>3396</v>
      </c>
      <c r="L38" s="12">
        <v>566.84</v>
      </c>
    </row>
    <row r="39" spans="1:12" x14ac:dyDescent="0.25">
      <c r="A39" s="7">
        <v>36</v>
      </c>
      <c r="B39" s="14" t="s">
        <v>48</v>
      </c>
      <c r="C39" s="9">
        <v>6400</v>
      </c>
      <c r="D39" s="9">
        <v>478.5</v>
      </c>
      <c r="E39" s="9">
        <f t="shared" si="0"/>
        <v>6878.5</v>
      </c>
      <c r="F39" s="10">
        <v>2858.69</v>
      </c>
      <c r="G39" s="9">
        <v>2700</v>
      </c>
      <c r="H39" s="9">
        <v>585.6</v>
      </c>
      <c r="I39" s="12"/>
      <c r="J39" s="12"/>
      <c r="K39" s="9">
        <v>3285.6</v>
      </c>
      <c r="L39" s="12"/>
    </row>
    <row r="40" spans="1:12" x14ac:dyDescent="0.25">
      <c r="A40" s="7">
        <v>37</v>
      </c>
      <c r="B40" s="14" t="s">
        <v>49</v>
      </c>
      <c r="C40" s="9">
        <v>6400</v>
      </c>
      <c r="D40" s="9">
        <v>478.5</v>
      </c>
      <c r="E40" s="9">
        <f t="shared" si="0"/>
        <v>6878.5</v>
      </c>
      <c r="F40" s="10">
        <v>2909.69</v>
      </c>
      <c r="G40" s="9">
        <v>2700</v>
      </c>
      <c r="H40" s="9">
        <v>332</v>
      </c>
      <c r="I40" s="11"/>
      <c r="J40" s="11"/>
      <c r="K40" s="9">
        <v>3032</v>
      </c>
      <c r="L40" s="9"/>
    </row>
    <row r="41" spans="1:12" x14ac:dyDescent="0.25">
      <c r="D41" s="15"/>
      <c r="E41" s="15"/>
      <c r="F41" s="15"/>
      <c r="H41" s="15"/>
      <c r="I41" s="15"/>
      <c r="J41" s="15"/>
      <c r="K41" s="15"/>
      <c r="L41" s="15"/>
    </row>
    <row r="44" spans="1:12" x14ac:dyDescent="0.25">
      <c r="A44" t="s">
        <v>50</v>
      </c>
      <c r="B44" t="s">
        <v>51</v>
      </c>
    </row>
    <row r="45" spans="1:12" x14ac:dyDescent="0.25">
      <c r="B45" t="s">
        <v>52</v>
      </c>
    </row>
    <row r="46" spans="1:12" x14ac:dyDescent="0.25">
      <c r="B46" t="s">
        <v>53</v>
      </c>
    </row>
    <row r="47" spans="1:12" x14ac:dyDescent="0.25">
      <c r="B47" t="s">
        <v>54</v>
      </c>
    </row>
    <row r="48" spans="1:12" x14ac:dyDescent="0.25">
      <c r="B48" t="s">
        <v>55</v>
      </c>
    </row>
  </sheetData>
  <mergeCells count="1">
    <mergeCell ref="A1:L1"/>
  </mergeCells>
  <pageMargins left="0.78749999999999998" right="0.78749999999999998" top="1.0249999999999999" bottom="1.0249999999999999" header="0.78749999999999998" footer="0.78749999999999998"/>
  <pageSetup paperSize="9" firstPageNumber="0" orientation="landscape" horizontalDpi="300" verticalDpi="300" r:id="rId1"/>
  <headerFooter>
    <oddHeader>&amp;C&amp;A</oddHeader>
    <oddFooter>&amp;CPagina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5E7E9-11E7-4680-9A90-45A70AF8987C}">
  <dimension ref="A1:L48"/>
  <sheetViews>
    <sheetView tabSelected="1" topLeftCell="A31" zoomScale="93" zoomScaleNormal="93" workbookViewId="0">
      <selection activeCell="F41" sqref="F41"/>
    </sheetView>
  </sheetViews>
  <sheetFormatPr defaultRowHeight="13.2" x14ac:dyDescent="0.25"/>
  <cols>
    <col min="1" max="1" width="8.109375" customWidth="1"/>
    <col min="2" max="2" width="24.5546875" customWidth="1"/>
    <col min="3" max="3" width="15.5546875" customWidth="1"/>
    <col min="4" max="4" width="11.33203125" customWidth="1"/>
    <col min="5" max="5" width="10.44140625" customWidth="1"/>
    <col min="6" max="6" width="11.88671875" customWidth="1"/>
    <col min="7" max="7" width="12.5546875" customWidth="1"/>
    <col min="8" max="8" width="11.33203125" customWidth="1"/>
    <col min="9" max="9" width="11.109375" hidden="1" customWidth="1"/>
    <col min="10" max="10" width="11.33203125" customWidth="1"/>
    <col min="11" max="11" width="12.6640625" customWidth="1"/>
    <col min="12" max="12" width="13" customWidth="1"/>
    <col min="14" max="1025" width="8.6640625" customWidth="1"/>
  </cols>
  <sheetData>
    <row r="1" spans="1:12" x14ac:dyDescent="0.25">
      <c r="A1" s="17" t="s">
        <v>63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3" spans="1:12" ht="100.5" customHeight="1" x14ac:dyDescent="0.25">
      <c r="A3" s="1" t="s">
        <v>0</v>
      </c>
      <c r="B3" s="1" t="s">
        <v>1</v>
      </c>
      <c r="C3" s="2" t="s">
        <v>3</v>
      </c>
      <c r="D3" s="2" t="s">
        <v>4</v>
      </c>
      <c r="E3" s="1" t="s">
        <v>5</v>
      </c>
      <c r="F3" s="3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5" t="s">
        <v>11</v>
      </c>
      <c r="L3" s="6" t="s">
        <v>12</v>
      </c>
    </row>
    <row r="4" spans="1:12" x14ac:dyDescent="0.25">
      <c r="A4" s="7">
        <v>1</v>
      </c>
      <c r="B4" s="8" t="s">
        <v>13</v>
      </c>
      <c r="C4" s="9">
        <v>6400</v>
      </c>
      <c r="D4" s="9"/>
      <c r="E4" s="9">
        <f>C4+D4</f>
        <v>6400</v>
      </c>
      <c r="F4" s="10">
        <f>2574.55+1363.72</f>
        <v>3938.2700000000004</v>
      </c>
      <c r="G4" s="9">
        <v>2700</v>
      </c>
      <c r="H4" s="9">
        <v>640</v>
      </c>
      <c r="I4" s="11"/>
      <c r="J4" s="11"/>
      <c r="K4" s="9">
        <v>3340</v>
      </c>
      <c r="L4" s="9"/>
    </row>
    <row r="5" spans="1:12" x14ac:dyDescent="0.25">
      <c r="A5" s="7">
        <v>2</v>
      </c>
      <c r="B5" s="8" t="s">
        <v>14</v>
      </c>
      <c r="C5" s="9">
        <v>6400</v>
      </c>
      <c r="D5" s="9">
        <v>957</v>
      </c>
      <c r="E5" s="9">
        <f t="shared" ref="E5:E40" si="0">C5+D5</f>
        <v>7357</v>
      </c>
      <c r="F5" s="10">
        <v>3196.24</v>
      </c>
      <c r="G5" s="9">
        <v>2700</v>
      </c>
      <c r="H5" s="9">
        <v>590.4</v>
      </c>
      <c r="I5" s="11"/>
      <c r="J5" s="11"/>
      <c r="K5" s="9">
        <v>3290.4</v>
      </c>
      <c r="L5" s="9"/>
    </row>
    <row r="6" spans="1:12" x14ac:dyDescent="0.25">
      <c r="A6" s="7">
        <v>3</v>
      </c>
      <c r="B6" s="8" t="s">
        <v>15</v>
      </c>
      <c r="C6" s="9">
        <v>0</v>
      </c>
      <c r="D6" s="9">
        <v>957</v>
      </c>
      <c r="E6" s="9">
        <f t="shared" si="0"/>
        <v>957</v>
      </c>
      <c r="F6" s="10">
        <v>647.51</v>
      </c>
      <c r="G6" s="9">
        <v>2700</v>
      </c>
      <c r="H6" s="9">
        <v>648</v>
      </c>
      <c r="I6" s="11"/>
      <c r="J6" s="11"/>
      <c r="K6" s="9">
        <v>3348</v>
      </c>
      <c r="L6" s="9"/>
    </row>
    <row r="7" spans="1:12" x14ac:dyDescent="0.25">
      <c r="A7" s="7">
        <v>4</v>
      </c>
      <c r="B7" s="8" t="s">
        <v>16</v>
      </c>
      <c r="C7" s="9">
        <v>6400</v>
      </c>
      <c r="D7" s="9">
        <v>478.5</v>
      </c>
      <c r="E7" s="9">
        <f t="shared" si="0"/>
        <v>6878.5</v>
      </c>
      <c r="F7" s="10">
        <v>2832.79</v>
      </c>
      <c r="G7" s="9">
        <v>2700</v>
      </c>
      <c r="H7" s="9">
        <v>104</v>
      </c>
      <c r="I7" s="11"/>
      <c r="J7" s="11"/>
      <c r="K7" s="9">
        <v>2804</v>
      </c>
      <c r="L7" s="9"/>
    </row>
    <row r="8" spans="1:12" x14ac:dyDescent="0.25">
      <c r="A8" s="7">
        <v>5</v>
      </c>
      <c r="B8" s="8" t="s">
        <v>17</v>
      </c>
      <c r="C8" s="9">
        <v>6400</v>
      </c>
      <c r="D8" s="9">
        <v>957</v>
      </c>
      <c r="E8" s="9">
        <f t="shared" si="0"/>
        <v>7357</v>
      </c>
      <c r="F8" s="10">
        <v>3210.95</v>
      </c>
      <c r="G8" s="9">
        <v>2700</v>
      </c>
      <c r="H8" s="9">
        <v>664</v>
      </c>
      <c r="I8" s="11"/>
      <c r="J8" s="11"/>
      <c r="K8" s="9">
        <v>3364</v>
      </c>
      <c r="L8" s="9"/>
    </row>
    <row r="9" spans="1:12" x14ac:dyDescent="0.25">
      <c r="A9" s="7">
        <v>6</v>
      </c>
      <c r="B9" s="8" t="s">
        <v>18</v>
      </c>
      <c r="C9" s="9">
        <v>6400</v>
      </c>
      <c r="D9" s="9"/>
      <c r="E9" s="9">
        <f t="shared" si="0"/>
        <v>6400</v>
      </c>
      <c r="F9" s="10">
        <f>2603.84+818.23</f>
        <v>3422.07</v>
      </c>
      <c r="G9" s="9">
        <v>2700</v>
      </c>
      <c r="H9" s="9">
        <v>1097.6000000000001</v>
      </c>
      <c r="I9" s="11"/>
      <c r="J9" s="9">
        <v>-50</v>
      </c>
      <c r="K9" s="9">
        <v>3747.6000000000004</v>
      </c>
      <c r="L9" s="9">
        <v>225.05</v>
      </c>
    </row>
    <row r="10" spans="1:12" x14ac:dyDescent="0.25">
      <c r="A10" s="7">
        <v>7</v>
      </c>
      <c r="B10" s="8" t="s">
        <v>19</v>
      </c>
      <c r="C10" s="9">
        <v>6400</v>
      </c>
      <c r="D10" s="11"/>
      <c r="E10" s="9">
        <f t="shared" si="0"/>
        <v>6400</v>
      </c>
      <c r="F10" s="10">
        <v>2726.72</v>
      </c>
      <c r="G10" s="9">
        <v>2700</v>
      </c>
      <c r="H10" s="9">
        <v>548.80000000000007</v>
      </c>
      <c r="I10" s="12"/>
      <c r="J10" s="9"/>
      <c r="K10" s="9">
        <v>3248.8</v>
      </c>
      <c r="L10" s="9"/>
    </row>
    <row r="11" spans="1:12" x14ac:dyDescent="0.25">
      <c r="A11" s="7">
        <v>8</v>
      </c>
      <c r="B11" s="8" t="s">
        <v>20</v>
      </c>
      <c r="C11" s="9">
        <v>6400</v>
      </c>
      <c r="D11" s="9"/>
      <c r="E11" s="9">
        <f t="shared" si="0"/>
        <v>6400</v>
      </c>
      <c r="F11" s="10">
        <v>2642.47</v>
      </c>
      <c r="G11" s="9">
        <v>2700</v>
      </c>
      <c r="H11" s="9">
        <v>397.6</v>
      </c>
      <c r="I11" s="11"/>
      <c r="J11" s="9"/>
      <c r="K11" s="9">
        <v>3097.6</v>
      </c>
      <c r="L11" s="9"/>
    </row>
    <row r="12" spans="1:12" x14ac:dyDescent="0.25">
      <c r="A12" s="7">
        <v>9</v>
      </c>
      <c r="B12" s="8" t="s">
        <v>21</v>
      </c>
      <c r="C12" s="9">
        <v>6400</v>
      </c>
      <c r="D12" s="9"/>
      <c r="E12" s="9">
        <f t="shared" si="0"/>
        <v>6400</v>
      </c>
      <c r="F12" s="10">
        <v>2645.03</v>
      </c>
      <c r="G12" s="9">
        <v>2700</v>
      </c>
      <c r="H12" s="9">
        <v>364</v>
      </c>
      <c r="I12" s="13"/>
      <c r="J12" s="9"/>
      <c r="K12" s="9">
        <v>3064</v>
      </c>
      <c r="L12" s="9"/>
    </row>
    <row r="13" spans="1:12" x14ac:dyDescent="0.25">
      <c r="A13" s="7">
        <v>10</v>
      </c>
      <c r="B13" s="8" t="s">
        <v>22</v>
      </c>
      <c r="C13" s="9">
        <v>6400</v>
      </c>
      <c r="D13" s="9"/>
      <c r="E13" s="9">
        <f t="shared" si="0"/>
        <v>6400</v>
      </c>
      <c r="F13" s="10">
        <v>2634.91</v>
      </c>
      <c r="G13" s="9">
        <v>2700</v>
      </c>
      <c r="H13" s="9">
        <v>225.60000000000002</v>
      </c>
      <c r="I13" s="11"/>
      <c r="J13" s="9"/>
      <c r="K13" s="9">
        <v>2925.6</v>
      </c>
      <c r="L13" s="9"/>
    </row>
    <row r="14" spans="1:12" x14ac:dyDescent="0.25">
      <c r="A14" s="7">
        <v>11</v>
      </c>
      <c r="B14" s="8" t="s">
        <v>23</v>
      </c>
      <c r="C14" s="9">
        <v>6400</v>
      </c>
      <c r="D14" s="12"/>
      <c r="E14" s="9">
        <f t="shared" si="0"/>
        <v>6400</v>
      </c>
      <c r="F14" s="10">
        <f>2926.96+818.23</f>
        <v>3745.19</v>
      </c>
      <c r="G14" s="9">
        <v>2700</v>
      </c>
      <c r="H14" s="9">
        <v>160</v>
      </c>
      <c r="I14" s="12"/>
      <c r="J14" s="9"/>
      <c r="K14" s="9">
        <v>2860</v>
      </c>
      <c r="L14" s="9">
        <v>243.6</v>
      </c>
    </row>
    <row r="15" spans="1:12" x14ac:dyDescent="0.25">
      <c r="A15" s="7">
        <v>12</v>
      </c>
      <c r="B15" s="8" t="s">
        <v>24</v>
      </c>
      <c r="C15" s="9">
        <v>6400</v>
      </c>
      <c r="D15" s="11"/>
      <c r="E15" s="9">
        <f t="shared" si="0"/>
        <v>6400</v>
      </c>
      <c r="F15" s="10">
        <f>2737.53+818.23</f>
        <v>3555.76</v>
      </c>
      <c r="G15" s="9">
        <v>2700</v>
      </c>
      <c r="H15" s="9">
        <v>1079.2</v>
      </c>
      <c r="I15" s="12"/>
      <c r="J15" s="9"/>
      <c r="K15" s="9">
        <v>3779.2</v>
      </c>
      <c r="L15" s="9">
        <v>419.23</v>
      </c>
    </row>
    <row r="16" spans="1:12" x14ac:dyDescent="0.25">
      <c r="A16" s="7">
        <v>13</v>
      </c>
      <c r="B16" s="8" t="s">
        <v>25</v>
      </c>
      <c r="C16" s="9">
        <v>6400</v>
      </c>
      <c r="D16" s="11"/>
      <c r="E16" s="9">
        <f t="shared" si="0"/>
        <v>6400</v>
      </c>
      <c r="F16" s="10">
        <v>2732.79</v>
      </c>
      <c r="G16" s="9">
        <v>2700</v>
      </c>
      <c r="H16" s="9">
        <v>273.60000000000002</v>
      </c>
      <c r="I16" s="12"/>
      <c r="J16" s="9">
        <v>-100</v>
      </c>
      <c r="K16" s="9">
        <v>2873.6</v>
      </c>
      <c r="L16" s="9"/>
    </row>
    <row r="17" spans="1:12" x14ac:dyDescent="0.25">
      <c r="A17" s="7">
        <v>14</v>
      </c>
      <c r="B17" s="8" t="s">
        <v>26</v>
      </c>
      <c r="C17" s="9">
        <v>6400</v>
      </c>
      <c r="D17" s="11">
        <v>478.5</v>
      </c>
      <c r="E17" s="9">
        <f t="shared" si="0"/>
        <v>6878.5</v>
      </c>
      <c r="F17" s="10">
        <v>3034.65</v>
      </c>
      <c r="G17" s="9">
        <v>2700</v>
      </c>
      <c r="H17" s="9">
        <v>432</v>
      </c>
      <c r="I17" s="12"/>
      <c r="J17" s="9"/>
      <c r="K17" s="9">
        <v>3132</v>
      </c>
      <c r="L17" s="9"/>
    </row>
    <row r="18" spans="1:12" x14ac:dyDescent="0.25">
      <c r="A18" s="7">
        <v>15</v>
      </c>
      <c r="B18" s="8" t="s">
        <v>27</v>
      </c>
      <c r="C18" s="9">
        <v>6400</v>
      </c>
      <c r="D18" s="11"/>
      <c r="E18" s="9">
        <f t="shared" si="0"/>
        <v>6400</v>
      </c>
      <c r="F18" s="10">
        <v>2420.86</v>
      </c>
      <c r="G18" s="9">
        <v>2700</v>
      </c>
      <c r="H18" s="9">
        <v>784.80000000000007</v>
      </c>
      <c r="I18" s="12"/>
      <c r="J18" s="9"/>
      <c r="K18" s="9">
        <v>3484.8</v>
      </c>
      <c r="L18" s="9">
        <v>285.27</v>
      </c>
    </row>
    <row r="19" spans="1:12" x14ac:dyDescent="0.25">
      <c r="A19" s="7">
        <v>16</v>
      </c>
      <c r="B19" s="8" t="s">
        <v>28</v>
      </c>
      <c r="C19" s="9">
        <v>6400</v>
      </c>
      <c r="D19" s="11"/>
      <c r="E19" s="9">
        <f t="shared" si="0"/>
        <v>6400</v>
      </c>
      <c r="F19" s="10">
        <v>2731.67</v>
      </c>
      <c r="G19" s="9">
        <v>2700</v>
      </c>
      <c r="H19" s="9">
        <v>480</v>
      </c>
      <c r="I19" s="12"/>
      <c r="J19" s="9"/>
      <c r="K19" s="9">
        <v>3180</v>
      </c>
      <c r="L19" s="9"/>
    </row>
    <row r="20" spans="1:12" x14ac:dyDescent="0.25">
      <c r="A20" s="7">
        <v>17</v>
      </c>
      <c r="B20" s="8" t="s">
        <v>29</v>
      </c>
      <c r="C20" s="9">
        <v>6400</v>
      </c>
      <c r="D20" s="9">
        <v>478.5</v>
      </c>
      <c r="E20" s="9">
        <f t="shared" si="0"/>
        <v>6878.5</v>
      </c>
      <c r="F20" s="10">
        <v>3123.98</v>
      </c>
      <c r="G20" s="9">
        <v>2700</v>
      </c>
      <c r="H20" s="9">
        <v>1248</v>
      </c>
      <c r="I20" s="11"/>
      <c r="J20" s="9"/>
      <c r="K20" s="9">
        <v>3948</v>
      </c>
      <c r="L20" s="9"/>
    </row>
    <row r="21" spans="1:12" x14ac:dyDescent="0.25">
      <c r="A21" s="7">
        <v>18</v>
      </c>
      <c r="B21" s="8" t="s">
        <v>30</v>
      </c>
      <c r="C21" s="9">
        <v>6400</v>
      </c>
      <c r="D21" s="11"/>
      <c r="E21" s="9">
        <f t="shared" si="0"/>
        <v>6400</v>
      </c>
      <c r="F21" s="10">
        <f>2725.08+818.23</f>
        <v>3543.31</v>
      </c>
      <c r="G21" s="9">
        <v>2700</v>
      </c>
      <c r="H21" s="9">
        <v>444</v>
      </c>
      <c r="I21" s="12"/>
      <c r="J21" s="12"/>
      <c r="K21" s="9">
        <v>3144</v>
      </c>
      <c r="L21" s="9">
        <v>563.54999999999995</v>
      </c>
    </row>
    <row r="22" spans="1:12" x14ac:dyDescent="0.25">
      <c r="A22" s="7">
        <v>19</v>
      </c>
      <c r="B22" s="8" t="s">
        <v>31</v>
      </c>
      <c r="C22" s="9">
        <v>6400</v>
      </c>
      <c r="D22" s="11"/>
      <c r="E22" s="9">
        <f t="shared" si="0"/>
        <v>6400</v>
      </c>
      <c r="F22" s="10">
        <v>2554.0300000000002</v>
      </c>
      <c r="G22" s="9">
        <v>2700</v>
      </c>
      <c r="H22" s="9">
        <v>688</v>
      </c>
      <c r="I22" s="12"/>
      <c r="J22" s="12"/>
      <c r="K22" s="9">
        <v>3388</v>
      </c>
      <c r="L22" s="9">
        <v>336.3</v>
      </c>
    </row>
    <row r="23" spans="1:12" x14ac:dyDescent="0.25">
      <c r="A23" s="7">
        <v>20</v>
      </c>
      <c r="B23" s="8" t="s">
        <v>32</v>
      </c>
      <c r="C23" s="9">
        <v>6400</v>
      </c>
      <c r="D23" s="11"/>
      <c r="E23" s="9">
        <f t="shared" si="0"/>
        <v>6400</v>
      </c>
      <c r="F23" s="10">
        <v>2720.68</v>
      </c>
      <c r="G23" s="9">
        <v>2700</v>
      </c>
      <c r="H23" s="9">
        <v>136</v>
      </c>
      <c r="I23" s="12"/>
      <c r="J23" s="9">
        <v>-100</v>
      </c>
      <c r="K23" s="9">
        <v>2736</v>
      </c>
      <c r="L23" s="9"/>
    </row>
    <row r="24" spans="1:12" x14ac:dyDescent="0.25">
      <c r="A24" s="7">
        <v>21</v>
      </c>
      <c r="B24" s="8" t="s">
        <v>33</v>
      </c>
      <c r="C24" s="9">
        <v>6400</v>
      </c>
      <c r="D24" s="9"/>
      <c r="E24" s="9">
        <f t="shared" si="0"/>
        <v>6400</v>
      </c>
      <c r="F24" s="10">
        <v>2455.5300000000002</v>
      </c>
      <c r="G24" s="9">
        <v>2700</v>
      </c>
      <c r="H24" s="9">
        <v>577.6</v>
      </c>
      <c r="I24" s="11"/>
      <c r="J24" s="11"/>
      <c r="K24" s="9">
        <v>3277.6</v>
      </c>
      <c r="L24" s="9"/>
    </row>
    <row r="25" spans="1:12" x14ac:dyDescent="0.25">
      <c r="A25" s="7">
        <v>22</v>
      </c>
      <c r="B25" s="8" t="s">
        <v>34</v>
      </c>
      <c r="C25" s="9">
        <v>6400</v>
      </c>
      <c r="D25" s="11">
        <v>957</v>
      </c>
      <c r="E25" s="9">
        <f t="shared" si="0"/>
        <v>7357</v>
      </c>
      <c r="F25" s="10">
        <v>3486.65</v>
      </c>
      <c r="G25" s="9">
        <v>2700</v>
      </c>
      <c r="H25" s="9">
        <v>187.20000000000002</v>
      </c>
      <c r="I25" s="12"/>
      <c r="J25" s="12"/>
      <c r="K25" s="9">
        <v>2887.2</v>
      </c>
      <c r="L25" s="9"/>
    </row>
    <row r="26" spans="1:12" x14ac:dyDescent="0.25">
      <c r="A26" s="7">
        <v>23</v>
      </c>
      <c r="B26" s="8" t="s">
        <v>35</v>
      </c>
      <c r="C26" s="9">
        <v>6400</v>
      </c>
      <c r="D26" s="9">
        <v>957</v>
      </c>
      <c r="E26" s="9">
        <f t="shared" si="0"/>
        <v>7357</v>
      </c>
      <c r="F26" s="10">
        <v>3392.62</v>
      </c>
      <c r="G26" s="9">
        <v>2700</v>
      </c>
      <c r="H26" s="9">
        <v>852</v>
      </c>
      <c r="I26" s="11"/>
      <c r="J26" s="11"/>
      <c r="K26" s="9">
        <v>3552</v>
      </c>
      <c r="L26" s="9"/>
    </row>
    <row r="27" spans="1:12" x14ac:dyDescent="0.25">
      <c r="A27" s="7">
        <v>24</v>
      </c>
      <c r="B27" s="8" t="s">
        <v>36</v>
      </c>
      <c r="C27" s="9">
        <v>6400</v>
      </c>
      <c r="D27" s="9"/>
      <c r="E27" s="9">
        <f t="shared" si="0"/>
        <v>6400</v>
      </c>
      <c r="F27" s="10">
        <v>2620.2399999999998</v>
      </c>
      <c r="G27" s="9">
        <v>2700</v>
      </c>
      <c r="H27" s="9">
        <v>524.80000000000007</v>
      </c>
      <c r="I27" s="11"/>
      <c r="J27" s="11"/>
      <c r="K27" s="9">
        <v>3224.8</v>
      </c>
      <c r="L27" s="9">
        <v>771.87</v>
      </c>
    </row>
    <row r="28" spans="1:12" x14ac:dyDescent="0.25">
      <c r="A28" s="7">
        <v>25</v>
      </c>
      <c r="B28" s="8" t="s">
        <v>37</v>
      </c>
      <c r="C28" s="9">
        <v>6400</v>
      </c>
      <c r="D28" s="9"/>
      <c r="E28" s="9">
        <f t="shared" si="0"/>
        <v>6400</v>
      </c>
      <c r="F28" s="10">
        <v>2840.33</v>
      </c>
      <c r="G28" s="9">
        <v>2700</v>
      </c>
      <c r="H28" s="9">
        <v>486.40000000000003</v>
      </c>
      <c r="I28" s="11"/>
      <c r="J28" s="11"/>
      <c r="K28" s="9">
        <v>3186.4</v>
      </c>
      <c r="L28" s="9"/>
    </row>
    <row r="29" spans="1:12" x14ac:dyDescent="0.25">
      <c r="A29" s="7">
        <v>26</v>
      </c>
      <c r="B29" s="8" t="s">
        <v>38</v>
      </c>
      <c r="C29" s="9">
        <v>6400</v>
      </c>
      <c r="D29" s="11">
        <v>478.5</v>
      </c>
      <c r="E29" s="9">
        <f t="shared" si="0"/>
        <v>6878.5</v>
      </c>
      <c r="F29" s="10">
        <v>2384.65</v>
      </c>
      <c r="G29" s="9">
        <v>2700</v>
      </c>
      <c r="H29" s="9">
        <v>112</v>
      </c>
      <c r="I29" s="12"/>
      <c r="J29" s="12"/>
      <c r="K29" s="9">
        <v>2812</v>
      </c>
      <c r="L29" s="9"/>
    </row>
    <row r="30" spans="1:12" x14ac:dyDescent="0.25">
      <c r="A30" s="7">
        <v>27</v>
      </c>
      <c r="B30" s="8" t="s">
        <v>39</v>
      </c>
      <c r="C30" s="9">
        <v>6400</v>
      </c>
      <c r="D30" s="11"/>
      <c r="E30" s="9">
        <f t="shared" si="0"/>
        <v>6400</v>
      </c>
      <c r="F30" s="10">
        <f>2582.5+818.23</f>
        <v>3400.73</v>
      </c>
      <c r="G30" s="9">
        <v>2700</v>
      </c>
      <c r="H30" s="9">
        <v>1279.2</v>
      </c>
      <c r="I30" s="12"/>
      <c r="J30" s="12"/>
      <c r="K30" s="9">
        <v>3979.2</v>
      </c>
      <c r="L30" s="9"/>
    </row>
    <row r="31" spans="1:12" x14ac:dyDescent="0.25">
      <c r="A31" s="7">
        <v>28</v>
      </c>
      <c r="B31" s="8" t="s">
        <v>40</v>
      </c>
      <c r="C31" s="9">
        <v>6400</v>
      </c>
      <c r="D31" s="9">
        <v>2105.4</v>
      </c>
      <c r="E31" s="9">
        <f t="shared" si="0"/>
        <v>8505.4</v>
      </c>
      <c r="F31" s="10">
        <v>3721.94</v>
      </c>
      <c r="G31" s="9">
        <v>2700</v>
      </c>
      <c r="H31" s="9">
        <v>1320</v>
      </c>
      <c r="I31" s="11"/>
      <c r="J31" s="11"/>
      <c r="K31" s="9">
        <v>4020</v>
      </c>
      <c r="L31" s="9"/>
    </row>
    <row r="32" spans="1:12" x14ac:dyDescent="0.25">
      <c r="A32" s="7">
        <v>29</v>
      </c>
      <c r="B32" s="8" t="s">
        <v>41</v>
      </c>
      <c r="C32" s="9">
        <v>6400</v>
      </c>
      <c r="D32" s="11">
        <v>1148.4000000000001</v>
      </c>
      <c r="E32" s="9">
        <f t="shared" si="0"/>
        <v>7548.4</v>
      </c>
      <c r="F32" s="10">
        <v>3243.37</v>
      </c>
      <c r="G32" s="9">
        <v>2700</v>
      </c>
      <c r="H32" s="9">
        <v>619.20000000000005</v>
      </c>
      <c r="I32" s="12"/>
      <c r="J32" s="12"/>
      <c r="K32" s="9">
        <v>3319.2</v>
      </c>
      <c r="L32" s="9"/>
    </row>
    <row r="33" spans="1:12" x14ac:dyDescent="0.25">
      <c r="A33" s="7">
        <v>30</v>
      </c>
      <c r="B33" s="8" t="s">
        <v>42</v>
      </c>
      <c r="C33" s="9">
        <v>6400</v>
      </c>
      <c r="D33" s="11"/>
      <c r="E33" s="9">
        <f t="shared" si="0"/>
        <v>6400</v>
      </c>
      <c r="F33" s="10">
        <v>2726.19</v>
      </c>
      <c r="G33" s="9">
        <v>2700</v>
      </c>
      <c r="H33" s="9">
        <v>976</v>
      </c>
      <c r="I33" s="12"/>
      <c r="J33" s="12"/>
      <c r="K33" s="9">
        <v>3676</v>
      </c>
      <c r="L33" s="9"/>
    </row>
    <row r="34" spans="1:12" x14ac:dyDescent="0.25">
      <c r="A34" s="7">
        <v>31</v>
      </c>
      <c r="B34" s="8" t="s">
        <v>43</v>
      </c>
      <c r="C34" s="9">
        <v>6400</v>
      </c>
      <c r="D34" s="9"/>
      <c r="E34" s="9">
        <f t="shared" si="0"/>
        <v>6400</v>
      </c>
      <c r="F34" s="10">
        <v>2620.2399999999998</v>
      </c>
      <c r="G34" s="9">
        <v>2700</v>
      </c>
      <c r="H34" s="9">
        <v>457.6</v>
      </c>
      <c r="I34" s="11"/>
      <c r="J34" s="11"/>
      <c r="K34" s="9">
        <v>3157.6</v>
      </c>
      <c r="L34" s="9"/>
    </row>
    <row r="35" spans="1:12" x14ac:dyDescent="0.25">
      <c r="A35" s="7">
        <v>32</v>
      </c>
      <c r="B35" s="8" t="s">
        <v>44</v>
      </c>
      <c r="C35" s="9">
        <v>6400</v>
      </c>
      <c r="D35" s="11"/>
      <c r="E35" s="9">
        <f t="shared" si="0"/>
        <v>6400</v>
      </c>
      <c r="F35" s="10">
        <f>2728.57+556.4</f>
        <v>3284.9700000000003</v>
      </c>
      <c r="G35" s="9">
        <v>2700</v>
      </c>
      <c r="H35" s="9">
        <v>960</v>
      </c>
      <c r="I35" s="12"/>
      <c r="J35" s="9">
        <v>-50</v>
      </c>
      <c r="K35" s="9">
        <v>3610</v>
      </c>
      <c r="L35" s="9"/>
    </row>
    <row r="36" spans="1:12" x14ac:dyDescent="0.25">
      <c r="A36" s="7">
        <v>33</v>
      </c>
      <c r="B36" s="14" t="s">
        <v>45</v>
      </c>
      <c r="C36" s="9">
        <v>6400</v>
      </c>
      <c r="D36" s="9">
        <v>1148.4000000000001</v>
      </c>
      <c r="E36" s="9">
        <f t="shared" si="0"/>
        <v>7548.4</v>
      </c>
      <c r="F36" s="10">
        <v>3331.87</v>
      </c>
      <c r="G36" s="9">
        <v>2700</v>
      </c>
      <c r="H36" s="9">
        <v>1488</v>
      </c>
      <c r="I36" s="11"/>
      <c r="J36" s="11"/>
      <c r="K36" s="9">
        <v>4188</v>
      </c>
      <c r="L36" s="9"/>
    </row>
    <row r="37" spans="1:12" x14ac:dyDescent="0.25">
      <c r="A37" s="7">
        <v>34</v>
      </c>
      <c r="B37" s="14" t="s">
        <v>46</v>
      </c>
      <c r="C37" s="9">
        <v>6400</v>
      </c>
      <c r="D37" s="9">
        <v>478.5</v>
      </c>
      <c r="E37" s="9">
        <f t="shared" si="0"/>
        <v>6878.5</v>
      </c>
      <c r="F37" s="10">
        <v>2788.55</v>
      </c>
      <c r="G37" s="9">
        <v>2700</v>
      </c>
      <c r="H37" s="9">
        <v>341.6</v>
      </c>
      <c r="I37" s="11"/>
      <c r="J37" s="11"/>
      <c r="K37" s="9">
        <v>3041.6</v>
      </c>
      <c r="L37" s="9"/>
    </row>
    <row r="38" spans="1:12" x14ac:dyDescent="0.25">
      <c r="A38" s="7">
        <v>35</v>
      </c>
      <c r="B38" s="14" t="s">
        <v>47</v>
      </c>
      <c r="C38" s="9">
        <v>6400</v>
      </c>
      <c r="D38" s="13"/>
      <c r="E38" s="9">
        <f t="shared" si="0"/>
        <v>6400</v>
      </c>
      <c r="F38" s="10">
        <v>2606.7800000000002</v>
      </c>
      <c r="G38" s="9">
        <v>2700</v>
      </c>
      <c r="H38" s="9">
        <v>765.6</v>
      </c>
      <c r="I38" s="12"/>
      <c r="J38" s="12"/>
      <c r="K38" s="9">
        <v>3465.6</v>
      </c>
      <c r="L38" s="12"/>
    </row>
    <row r="39" spans="1:12" x14ac:dyDescent="0.25">
      <c r="A39" s="7">
        <v>36</v>
      </c>
      <c r="B39" s="14" t="s">
        <v>48</v>
      </c>
      <c r="C39" s="9">
        <v>6400</v>
      </c>
      <c r="D39" s="11">
        <v>478.5</v>
      </c>
      <c r="E39" s="9">
        <f t="shared" si="0"/>
        <v>6878.5</v>
      </c>
      <c r="F39" s="10">
        <v>2856.49</v>
      </c>
      <c r="G39" s="9">
        <v>2700</v>
      </c>
      <c r="H39" s="9">
        <v>780.80000000000007</v>
      </c>
      <c r="I39" s="12"/>
      <c r="J39" s="12"/>
      <c r="K39" s="9">
        <v>3480.8</v>
      </c>
      <c r="L39" s="12"/>
    </row>
    <row r="40" spans="1:12" x14ac:dyDescent="0.25">
      <c r="A40" s="7">
        <v>37</v>
      </c>
      <c r="B40" s="14" t="s">
        <v>49</v>
      </c>
      <c r="C40" s="9">
        <v>6400</v>
      </c>
      <c r="D40" s="9">
        <v>478.5</v>
      </c>
      <c r="E40" s="9">
        <f t="shared" si="0"/>
        <v>6878.5</v>
      </c>
      <c r="F40" s="10">
        <v>2896.49</v>
      </c>
      <c r="G40" s="9">
        <v>2700</v>
      </c>
      <c r="H40" s="9">
        <v>531.20000000000005</v>
      </c>
      <c r="I40" s="11"/>
      <c r="J40" s="11"/>
      <c r="K40" s="9">
        <v>3231.2</v>
      </c>
      <c r="L40" s="9"/>
    </row>
    <row r="41" spans="1:12" x14ac:dyDescent="0.25">
      <c r="D41" s="15"/>
      <c r="E41" s="15"/>
      <c r="F41" s="15"/>
      <c r="H41" s="15"/>
      <c r="I41" s="15"/>
      <c r="J41" s="15"/>
      <c r="K41" s="15"/>
      <c r="L41" s="15"/>
    </row>
    <row r="44" spans="1:12" x14ac:dyDescent="0.25">
      <c r="A44" t="s">
        <v>50</v>
      </c>
      <c r="B44" t="s">
        <v>51</v>
      </c>
    </row>
    <row r="45" spans="1:12" x14ac:dyDescent="0.25">
      <c r="B45" t="s">
        <v>52</v>
      </c>
    </row>
    <row r="46" spans="1:12" x14ac:dyDescent="0.25">
      <c r="B46" t="s">
        <v>53</v>
      </c>
    </row>
    <row r="47" spans="1:12" x14ac:dyDescent="0.25">
      <c r="B47" t="s">
        <v>54</v>
      </c>
    </row>
    <row r="48" spans="1:12" x14ac:dyDescent="0.25">
      <c r="B48" t="s">
        <v>55</v>
      </c>
    </row>
  </sheetData>
  <mergeCells count="1">
    <mergeCell ref="A1:L1"/>
  </mergeCells>
  <pageMargins left="0.78749999999999998" right="0.78749999999999998" top="1.0249999999999999" bottom="1.0249999999999999" header="0.78749999999999998" footer="0.78749999999999998"/>
  <pageSetup paperSize="9" firstPageNumber="0" orientation="landscape" horizontalDpi="300" verticalDpi="300" r:id="rId1"/>
  <headerFooter>
    <oddHeader>&amp;C&amp;A</oddHeader>
    <oddFooter>&amp;CPagina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Gennaio 2026</vt:lpstr>
      <vt:lpstr>Febbraio 2026</vt:lpstr>
      <vt:lpstr>Marzo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Giuseppina Di Felice</dc:creator>
  <cp:lastModifiedBy>Giuseppina Di Felice</cp:lastModifiedBy>
  <dcterms:created xsi:type="dcterms:W3CDTF">2026-01-27T10:01:52Z</dcterms:created>
  <dcterms:modified xsi:type="dcterms:W3CDTF">2026-03-20T10:14:02Z</dcterms:modified>
</cp:coreProperties>
</file>